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hidePivotFieldList="1"/>
  <mc:AlternateContent xmlns:mc="http://schemas.openxmlformats.org/markup-compatibility/2006">
    <mc:Choice Requires="x15">
      <x15ac:absPath xmlns:x15ac="http://schemas.microsoft.com/office/spreadsheetml/2010/11/ac" url="https://planeacionnacional-my.sharepoint.com/personal/sisconpes_dnp_gov_co/Documents/SisCONPES 2.0/Grupo CONPES/Elaboración/3. Documentos/CONPES - Economía solidaria/04 Documento Aprobado/"/>
    </mc:Choice>
  </mc:AlternateContent>
  <xr:revisionPtr revIDLastSave="2" documentId="8_{CF490A30-786E-4A45-9BE6-D22C29D8B7C2}" xr6:coauthVersionLast="47" xr6:coauthVersionMax="47" xr10:uidLastSave="{4B04E9C2-2843-4532-BAB0-0398A9433053}"/>
  <bookViews>
    <workbookView xWindow="-120" yWindow="-120" windowWidth="21840" windowHeight="13140" tabRatio="728" xr2:uid="{00000000-000D-0000-FFFF-FFFF00000000}"/>
  </bookViews>
  <sheets>
    <sheet name=" Plan acción seguimiento" sheetId="14" r:id="rId1"/>
    <sheet name="Instrucciones PAS" sheetId="18" r:id="rId2"/>
    <sheet name="Desplegables" sheetId="17"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#REF!</definedName>
    <definedName name="_9">[1]APACDO!#REF!</definedName>
    <definedName name="_arp2">#REF!</definedName>
    <definedName name="_xlnm._FilterDatabase" localSheetId="0" hidden="1">' Plan acción seguimiento'!$K$8:$L$9</definedName>
    <definedName name="_ivm2">#REF!</definedName>
    <definedName name="_Order1" hidden="1">255</definedName>
    <definedName name="_Order2" hidden="1">255</definedName>
    <definedName name="_pib1">'[2]98-2002'!#REF!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#REF!</definedName>
    <definedName name="Agregado">[6]Listas!$E$4:$E$5</definedName>
    <definedName name="_xlnm.Print_Area" localSheetId="0">' Plan acción seguimiento'!$A$1:$BG$72</definedName>
    <definedName name="_xlnm.Print_Area" localSheetId="1">'Instrucciones PAS'!$A$4:$B$46</definedName>
    <definedName name="arp">#REF!</definedName>
    <definedName name="BB">#REF!</definedName>
    <definedName name="CAPITAL">[6]Listas!$I$4:$I$8</definedName>
    <definedName name="castigocuadro2">'[7]CUA1-3'!$Y$1:$AD$93</definedName>
    <definedName name="Categorias">[6]Listas!$D$4:$D$9</definedName>
    <definedName name="CC">#REF!</definedName>
    <definedName name="clasificacion">#REF!</definedName>
    <definedName name="consol">#REF!</definedName>
    <definedName name="CUA">#REF!</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#REF!</definedName>
    <definedName name="CUADRO_No._3">#REF!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#REF!</definedName>
    <definedName name="fuente">#REF!</definedName>
    <definedName name="fuentes">#REF!</definedName>
    <definedName name="HACIENDA">[6]Listas!$J$4:$J$36</definedName>
    <definedName name="INVERSION">#REF!</definedName>
    <definedName name="ivm">#REF!</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#REF!</definedName>
    <definedName name="salud">#REF!</definedName>
    <definedName name="salud2">#REF!</definedName>
    <definedName name="Sector">[9]Listas!$A$4:$A$16</definedName>
    <definedName name="SI">'[5]CUA1-3'!#REF!</definedName>
    <definedName name="SUBDIRECTOR">#REF!</definedName>
    <definedName name="VARIACIONES">#REF!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3" i="14" l="1"/>
  <c r="AY20" i="14"/>
  <c r="AD20" i="14"/>
  <c r="AY15" i="14"/>
  <c r="AD15" i="14"/>
  <c r="AD10" i="14"/>
  <c r="AD11" i="14"/>
  <c r="AD51" i="14"/>
  <c r="AD26" i="14"/>
  <c r="AD25" i="14"/>
  <c r="AY28" i="14"/>
  <c r="AD27" i="14"/>
  <c r="AU27" i="14"/>
  <c r="AU52" i="14" s="1"/>
  <c r="AM27" i="14"/>
  <c r="AM52" i="14" s="1"/>
  <c r="AI27" i="14"/>
  <c r="AI52" i="14" s="1"/>
  <c r="AE27" i="14"/>
  <c r="AE52" i="14" s="1"/>
  <c r="AY38" i="14"/>
  <c r="AD38" i="14"/>
  <c r="AY37" i="14"/>
  <c r="AD37" i="14"/>
  <c r="AY36" i="14"/>
  <c r="AD36" i="14"/>
  <c r="AY35" i="14"/>
  <c r="AD35" i="14"/>
  <c r="AY29" i="14"/>
  <c r="AD29" i="14"/>
  <c r="AY24" i="14"/>
  <c r="AD24" i="14"/>
  <c r="AY23" i="14"/>
  <c r="AY22" i="14"/>
  <c r="AD22" i="14"/>
  <c r="AY21" i="14"/>
  <c r="AD21" i="14"/>
  <c r="CN19" i="14"/>
  <c r="CL19" i="14"/>
  <c r="CK19" i="14"/>
  <c r="CG19" i="14"/>
  <c r="CE19" i="14"/>
  <c r="CD19" i="14"/>
  <c r="BZ19" i="14"/>
  <c r="BX19" i="14"/>
  <c r="BW19" i="14"/>
  <c r="BS19" i="14"/>
  <c r="BQ19" i="14"/>
  <c r="BP19" i="14"/>
  <c r="BL19" i="14"/>
  <c r="BJ19" i="14"/>
  <c r="BI19" i="14"/>
  <c r="BE19" i="14"/>
  <c r="BC19" i="14"/>
  <c r="BB19" i="14"/>
  <c r="AY19" i="14"/>
  <c r="AD19" i="14"/>
  <c r="AY18" i="14"/>
  <c r="AD18" i="14"/>
  <c r="AY17" i="14"/>
  <c r="AD17" i="14"/>
  <c r="AY16" i="14"/>
  <c r="AD16" i="14"/>
  <c r="AY39" i="14"/>
  <c r="AY14" i="14"/>
  <c r="AY32" i="14"/>
  <c r="AY33" i="14"/>
  <c r="AY40" i="14"/>
  <c r="AY46" i="14"/>
  <c r="AY49" i="14"/>
  <c r="AY50" i="14"/>
  <c r="Y52" i="14"/>
  <c r="CN49" i="14"/>
  <c r="CL49" i="14"/>
  <c r="CK49" i="14"/>
  <c r="CG49" i="14"/>
  <c r="CE49" i="14"/>
  <c r="CD49" i="14"/>
  <c r="BZ49" i="14"/>
  <c r="BX49" i="14"/>
  <c r="CB43" i="14" s="1"/>
  <c r="BW49" i="14"/>
  <c r="BS49" i="14"/>
  <c r="BQ49" i="14"/>
  <c r="BP49" i="14"/>
  <c r="BL49" i="14"/>
  <c r="BJ49" i="14"/>
  <c r="BI49" i="14"/>
  <c r="BE49" i="14"/>
  <c r="BC49" i="14"/>
  <c r="BB49" i="14"/>
  <c r="AD49" i="14"/>
  <c r="AD48" i="14"/>
  <c r="AY48" i="14"/>
  <c r="AY47" i="14"/>
  <c r="AD47" i="14"/>
  <c r="AD46" i="14"/>
  <c r="AY44" i="14"/>
  <c r="AD44" i="14"/>
  <c r="AY41" i="14"/>
  <c r="AD41" i="14"/>
  <c r="AD39" i="14"/>
  <c r="AY34" i="14"/>
  <c r="AD34" i="14"/>
  <c r="AD33" i="14"/>
  <c r="AD32" i="14"/>
  <c r="AY31" i="14"/>
  <c r="AD31" i="14"/>
  <c r="AY42" i="14"/>
  <c r="AD42" i="14"/>
  <c r="AD28" i="14"/>
  <c r="AD50" i="14"/>
  <c r="AD45" i="14"/>
  <c r="AD43" i="14"/>
  <c r="AD40" i="14"/>
  <c r="AD30" i="14"/>
  <c r="AD14" i="14"/>
  <c r="AD13" i="14"/>
  <c r="AD12" i="14"/>
  <c r="AY51" i="14"/>
  <c r="AY45" i="14"/>
  <c r="AY43" i="14"/>
  <c r="AY30" i="14"/>
  <c r="AY26" i="14"/>
  <c r="AY25" i="14"/>
  <c r="AY13" i="14"/>
  <c r="AY12" i="14"/>
  <c r="AY11" i="14"/>
  <c r="AC52" i="14"/>
  <c r="AB52" i="14"/>
  <c r="AA52" i="14"/>
  <c r="Z52" i="14"/>
  <c r="AQ52" i="14"/>
  <c r="CL25" i="14"/>
  <c r="CL11" i="14"/>
  <c r="CL10" i="14"/>
  <c r="CE11" i="14"/>
  <c r="CE25" i="14"/>
  <c r="CE10" i="14"/>
  <c r="CL43" i="14"/>
  <c r="BX11" i="14"/>
  <c r="BX25" i="14"/>
  <c r="BX43" i="14"/>
  <c r="BQ11" i="14"/>
  <c r="BQ25" i="14"/>
  <c r="BQ43" i="14"/>
  <c r="CN11" i="14"/>
  <c r="CN25" i="14"/>
  <c r="CN43" i="14"/>
  <c r="CN10" i="14"/>
  <c r="CG11" i="14"/>
  <c r="CG25" i="14"/>
  <c r="CG43" i="14"/>
  <c r="CG10" i="14"/>
  <c r="BZ11" i="14"/>
  <c r="BZ25" i="14"/>
  <c r="BZ43" i="14"/>
  <c r="BZ10" i="14"/>
  <c r="BS11" i="14"/>
  <c r="BS25" i="14"/>
  <c r="BS43" i="14"/>
  <c r="BS10" i="14"/>
  <c r="BL11" i="14"/>
  <c r="BL25" i="14"/>
  <c r="BL43" i="14"/>
  <c r="BL10" i="14"/>
  <c r="BE11" i="14"/>
  <c r="BE25" i="14"/>
  <c r="BE43" i="14"/>
  <c r="BE10" i="14"/>
  <c r="BB11" i="14"/>
  <c r="BB25" i="14"/>
  <c r="CK11" i="14"/>
  <c r="CK25" i="14"/>
  <c r="CK43" i="14"/>
  <c r="CK10" i="14"/>
  <c r="CD10" i="14"/>
  <c r="CD11" i="14"/>
  <c r="CD25" i="14"/>
  <c r="CD43" i="14"/>
  <c r="CH43" i="14" s="1"/>
  <c r="BX10" i="14"/>
  <c r="CB10" i="14" s="1"/>
  <c r="BQ10" i="14"/>
  <c r="CM53" i="14"/>
  <c r="CF53" i="14"/>
  <c r="CE43" i="14"/>
  <c r="CI43" i="14" s="1"/>
  <c r="BW10" i="14"/>
  <c r="BW11" i="14"/>
  <c r="BW25" i="14"/>
  <c r="BY53" i="14"/>
  <c r="BW43" i="14"/>
  <c r="BR53" i="14"/>
  <c r="BP43" i="14"/>
  <c r="BP10" i="14"/>
  <c r="BP11" i="14"/>
  <c r="BP25" i="14"/>
  <c r="BK53" i="14"/>
  <c r="BJ11" i="14"/>
  <c r="BJ25" i="14"/>
  <c r="BJ43" i="14"/>
  <c r="BN43" i="14" s="1"/>
  <c r="BJ10" i="14"/>
  <c r="BI11" i="14"/>
  <c r="BI25" i="14"/>
  <c r="BI43" i="14"/>
  <c r="BI10" i="14"/>
  <c r="BC10" i="14"/>
  <c r="BC11" i="14"/>
  <c r="BB10" i="14"/>
  <c r="BD53" i="14"/>
  <c r="BC25" i="14"/>
  <c r="BB43" i="14"/>
  <c r="BC43" i="14"/>
  <c r="D51" i="17"/>
  <c r="D50" i="17"/>
  <c r="D49" i="17"/>
  <c r="D48" i="17"/>
  <c r="D47" i="17"/>
  <c r="D46" i="17"/>
  <c r="D45" i="17"/>
  <c r="D44" i="17"/>
  <c r="D43" i="17"/>
  <c r="D42" i="17"/>
  <c r="D41" i="17"/>
  <c r="D40" i="17"/>
  <c r="D39" i="17"/>
  <c r="D38" i="17"/>
  <c r="D37" i="17"/>
  <c r="D36" i="17"/>
  <c r="D35" i="17"/>
  <c r="X52" i="14"/>
  <c r="BM43" i="14" l="1"/>
  <c r="CP10" i="14"/>
  <c r="CI10" i="14"/>
  <c r="BG43" i="14"/>
  <c r="CA43" i="14"/>
  <c r="CA10" i="14"/>
  <c r="BT10" i="14"/>
  <c r="BF43" i="14"/>
  <c r="CP43" i="14"/>
  <c r="BN10" i="14"/>
  <c r="BN53" i="14" s="1"/>
  <c r="BT43" i="14"/>
  <c r="AI53" i="14"/>
  <c r="CO10" i="14"/>
  <c r="AU53" i="14"/>
  <c r="BU10" i="14"/>
  <c r="BU43" i="14"/>
  <c r="BF10" i="14"/>
  <c r="CG53" i="14"/>
  <c r="CH10" i="14"/>
  <c r="CH53" i="14" s="1"/>
  <c r="CN53" i="14"/>
  <c r="BE53" i="14"/>
  <c r="BG10" i="14"/>
  <c r="BM10" i="14"/>
  <c r="BM53" i="14" s="1"/>
  <c r="CO43" i="14"/>
  <c r="AD52" i="14"/>
  <c r="AY27" i="14"/>
  <c r="BL53" i="14"/>
  <c r="CI53" i="14"/>
  <c r="CB53" i="14"/>
  <c r="AQ53" i="14"/>
  <c r="BS53" i="14"/>
  <c r="AE53" i="14"/>
  <c r="BZ53" i="14"/>
  <c r="AY52" i="14"/>
  <c r="AM53" i="14"/>
  <c r="BF53" i="14" l="1"/>
  <c r="CP53" i="14"/>
  <c r="BG53" i="14"/>
  <c r="CA53" i="14"/>
  <c r="BT53" i="14"/>
  <c r="BU53" i="14"/>
  <c r="CO53" i="14"/>
  <c r="AY53" i="14"/>
</calcChain>
</file>

<file path=xl/sharedStrings.xml><?xml version="1.0" encoding="utf-8"?>
<sst xmlns="http://schemas.openxmlformats.org/spreadsheetml/2006/main" count="1104" uniqueCount="481">
  <si>
    <t>Título del documento:</t>
  </si>
  <si>
    <t>Política pública para el desarrollo de la economía solidaria</t>
  </si>
  <si>
    <t>Documento CONPES No:</t>
  </si>
  <si>
    <t>Fecha de aprobación:</t>
  </si>
  <si>
    <t>Fecha de actualización:</t>
  </si>
  <si>
    <t>Dirección Técnica o grupo responsable en DNP:</t>
  </si>
  <si>
    <t xml:space="preserve">DDS </t>
  </si>
  <si>
    <t>Entidades líderes:</t>
  </si>
  <si>
    <t>Objetivo general:</t>
  </si>
  <si>
    <t>1. PLAN DE ACCIÓN</t>
  </si>
  <si>
    <t>2. SEGUIMIENTO A LA EJECUCIÓN DE LAS ACCIONES</t>
  </si>
  <si>
    <t>Objetivo</t>
  </si>
  <si>
    <t>Importancia relativa del objetivo (%)</t>
  </si>
  <si>
    <t>Acción</t>
  </si>
  <si>
    <t>Importancia relativa de la acción (%)</t>
  </si>
  <si>
    <t>Relación entre acciones</t>
  </si>
  <si>
    <t>Responsable de la ejecución</t>
  </si>
  <si>
    <t>Tiempo de ejecución</t>
  </si>
  <si>
    <t>Indicador de cumplimiento</t>
  </si>
  <si>
    <t>Costo de las acciones
(Millones de pesos)</t>
  </si>
  <si>
    <t>Recursos asignados para las acciones y sus fuentes
(Millones de pesos)</t>
  </si>
  <si>
    <t>Corte No. 01:
MM/AAAA</t>
  </si>
  <si>
    <t>Corte No. 02:
MM/AAAA</t>
  </si>
  <si>
    <t>Corte No. 03:
MM/AAAA</t>
  </si>
  <si>
    <t>Corte No. 04:
MM/AAAA</t>
  </si>
  <si>
    <t>Corte No. 05:
MM/AAAA</t>
  </si>
  <si>
    <t>Corte No. 06:
MM/AAAA</t>
  </si>
  <si>
    <t>Entidad</t>
  </si>
  <si>
    <t>Dirección/Subdirección/Grupo/Unidad</t>
  </si>
  <si>
    <t>Persona de contacto</t>
  </si>
  <si>
    <t>Correo electrónico</t>
  </si>
  <si>
    <t>Fecha de inicio</t>
  </si>
  <si>
    <t>Fecha de finalización</t>
  </si>
  <si>
    <t>Tipo</t>
  </si>
  <si>
    <t>Nombre</t>
  </si>
  <si>
    <t>Fórmula de cálculo</t>
  </si>
  <si>
    <t>Forma de acumulación</t>
  </si>
  <si>
    <t>Línea base</t>
  </si>
  <si>
    <t>Meta
2021</t>
  </si>
  <si>
    <t>Meta
2022</t>
  </si>
  <si>
    <t>Meta
2023</t>
  </si>
  <si>
    <t>Meta
2024</t>
  </si>
  <si>
    <t>Meta
2025</t>
  </si>
  <si>
    <t>Meta
Final</t>
  </si>
  <si>
    <t>Costo
2021</t>
  </si>
  <si>
    <t>Costo
2022</t>
  </si>
  <si>
    <t>Costo
2023</t>
  </si>
  <si>
    <t>Costo
2024</t>
  </si>
  <si>
    <t>Costo
2025</t>
  </si>
  <si>
    <t>Total</t>
  </si>
  <si>
    <t>Indicador</t>
  </si>
  <si>
    <t>Recursos</t>
  </si>
  <si>
    <t>% de cumplimiento de los objetivos con respecto a metas anuales</t>
  </si>
  <si>
    <t>% de cumplimiento de los objetivos con respecto a metas finales</t>
  </si>
  <si>
    <t>Valor</t>
  </si>
  <si>
    <t>Año</t>
  </si>
  <si>
    <t>Recursos 1</t>
  </si>
  <si>
    <t>Fuente 1</t>
  </si>
  <si>
    <t>Recursos  2</t>
  </si>
  <si>
    <t>Fuente 2</t>
  </si>
  <si>
    <t>Avance acumulado</t>
  </si>
  <si>
    <t>% de avance metas anuales</t>
  </si>
  <si>
    <t>% de avance metas finales</t>
  </si>
  <si>
    <t xml:space="preserve">Avance </t>
  </si>
  <si>
    <t>% de avance</t>
  </si>
  <si>
    <t xml:space="preserve"> Subdirección de Formalización; Dirección Técnica de Desarrollo</t>
  </si>
  <si>
    <t>Diego Fernando Rubio; Ehyder Mario Barbosa</t>
  </si>
  <si>
    <t>drubio@mintrabajo.gov.co; ehyder.barbosa@orgsolidarias.gov.co</t>
  </si>
  <si>
    <t>31/12/2023</t>
  </si>
  <si>
    <t>Gestión</t>
  </si>
  <si>
    <t>Porcentaje de avance en el  desarrollo de una estrategia nacional de promoción de la cultura solidaria.</t>
  </si>
  <si>
    <t>Acumulado</t>
  </si>
  <si>
    <t xml:space="preserve">PGN-nación </t>
  </si>
  <si>
    <t> </t>
  </si>
  <si>
    <t>31/12/2025</t>
  </si>
  <si>
    <t xml:space="preserve">Producto </t>
  </si>
  <si>
    <t xml:space="preserve">1.3 Diseñar y poner en marcha herramientas que contribuyan al cumplimiento del principio de integración entre las organizaciones de la Economía Solidaria. </t>
  </si>
  <si>
    <t xml:space="preserve"> Dirección Técnica de Desarrollo; Subdirección de Formalización</t>
  </si>
  <si>
    <t>Ehyder Mario Barbosa; Diego Fernando Rubio</t>
  </si>
  <si>
    <t>ehyder.barbosa@orgsolidarias.gov.co; drubio@mintrabajo.gov.co</t>
  </si>
  <si>
    <t xml:space="preserve"> Porcentaje de avance en el diseño y puesta en marcha de herramientas que contribuyan al cumplimiento del principio de integración entre las organizaciones de la Economía Solidaria. </t>
  </si>
  <si>
    <t>No</t>
  </si>
  <si>
    <t>Diego Fernando Rubio; Ehyder Mario Barbosa; Sandra Acero</t>
  </si>
  <si>
    <t>drubio@mintrabajo.gov.co; ehyder.barbosa@orgsolidarias.gov.co; sacero@mincit.gov.co</t>
  </si>
  <si>
    <t>Sandra Acero; Ehyder Mario Barbosa; Diego Fernando Rubio</t>
  </si>
  <si>
    <t>sacero@mincit.gov.co; ehyder.barbosa@orgsolidarias.gov.co; drubio@mintrabajo.gov.co</t>
  </si>
  <si>
    <t>31/12/2022</t>
  </si>
  <si>
    <t>Ehyder Mario Barbosa</t>
  </si>
  <si>
    <t>ehyder.barbosa@orgsolidarias.gov.co</t>
  </si>
  <si>
    <t>Producto</t>
  </si>
  <si>
    <t>Número de organizaciones de economía solidaria fomentadas en el sector rural a través del modelo de economía solidaria.</t>
  </si>
  <si>
    <t>Jorge Arcieri</t>
  </si>
  <si>
    <t>jorge.arcieri@bancoldex.com</t>
  </si>
  <si>
    <t>Porcentaje de avance en la estructuración del sistema de información del sector de la economía solidaria.</t>
  </si>
  <si>
    <t>30/06/2023</t>
  </si>
  <si>
    <t>Oficina Asesora Jurídica</t>
  </si>
  <si>
    <t>Subdirección; Subdirección de Formalización</t>
  </si>
  <si>
    <t>Ronal Alfonso Torres Torres; Diego Fernando Rubio</t>
  </si>
  <si>
    <t>rtorres@orgsolidarias.gov.co; drubio@mintrabajo.gov.co</t>
  </si>
  <si>
    <t>PGN-nación- funcionamiento</t>
  </si>
  <si>
    <t>Subdirección de Fomento de Competencias</t>
  </si>
  <si>
    <t>Claudia Molina</t>
  </si>
  <si>
    <t>cmolinar@mineducacion.gov.co</t>
  </si>
  <si>
    <t>Otros</t>
  </si>
  <si>
    <t>aortizv@mineducacion.gov.co; cbonilla@orgsolidarias.gov.co</t>
  </si>
  <si>
    <t>30/12/2022</t>
  </si>
  <si>
    <t>Porcentaje de avance la inclusión del componente de gestión de organizaciones de la economía solidaria en el módulo físico y digital de  educación económica y financiera del ciclo de alfabetización de la educación para adultos.</t>
  </si>
  <si>
    <t xml:space="preserve">Ruby Maritza Gerena Useche; Carolina Bonilla Cortés </t>
  </si>
  <si>
    <t>rubygere@esap.edu.co; cbonilla@orgsolidarias.gov.co</t>
  </si>
  <si>
    <t>Porcentaje de avance en la implementación de la agenda de trabajo.</t>
  </si>
  <si>
    <t>gserrano@supersolidaria.gov.co; mbeltran@supersolidaria.gov.co</t>
  </si>
  <si>
    <t>Porcentaje de avance en la definición de un sistema nuevo de clasificación de las empresas del sector para efectos de supervisión.</t>
  </si>
  <si>
    <t>Sumatoria del porcentaje de avance en la definición de un sistema nuevo de clasificación de las empresas del sector para efectos de supervisión 
Hito 1. Definición conceptual del sistema de clasificación y análisis de información disponible=30%.
Hito 2. Elaboración propuesta consolidada del nuevo sistema de clasificación=35%.
Hito 3. Socialización, ajuste y formalización del nuevo sistema de clasificación=35%.</t>
  </si>
  <si>
    <t>Resultado</t>
  </si>
  <si>
    <t>Superintendencia de Economía Solidaria</t>
  </si>
  <si>
    <t>Costos y recursos asignados totales</t>
  </si>
  <si>
    <r>
      <t>Diferencia entre el total de recursos asignados a las acciones y el costo total de las acciones</t>
    </r>
    <r>
      <rPr>
        <b/>
        <vertAlign val="superscript"/>
        <sz val="11"/>
        <rFont val="Arial Narrow"/>
        <family val="2"/>
      </rPr>
      <t xml:space="preserve"> (1)</t>
    </r>
  </si>
  <si>
    <t>Avance total</t>
  </si>
  <si>
    <r>
      <rPr>
        <b/>
        <vertAlign val="superscript"/>
        <sz val="10"/>
        <rFont val="Arial Narrow"/>
        <family val="2"/>
      </rPr>
      <t xml:space="preserve">(1) </t>
    </r>
    <r>
      <rPr>
        <b/>
        <sz val="10"/>
        <rFont val="Arial Narrow"/>
        <family val="2"/>
      </rPr>
      <t>Indica si la política está financiada o desfinanciada. Un resultado negativo indica que las entidades involucradas no cuentan con los recursos suficientes para financiar la política.</t>
    </r>
  </si>
  <si>
    <t>3. BALANCE CUALITATIVO DEL SEGUIMIENTO</t>
  </si>
  <si>
    <t>Preguntas cualitativas</t>
  </si>
  <si>
    <t>1. ¿Qué dificultades o restricciones se han presentado en la ejecución de las acciones que han perjudicado el cumplimiento de los planteamientos del documento?</t>
  </si>
  <si>
    <t>2. ¿Qué cambios se han presentado que afecten lo establecido en las acciones del documento?</t>
  </si>
  <si>
    <t>3. ¿Con el cumplimiento de las acciones se logra el objetivo general del documento? Si la respuesta es NO, ¿cuáles acciones podrían modificarse o adicionarse que no fueron contempladas en el documento? Justifique.</t>
  </si>
  <si>
    <t>4. ¿Qué gestión adelantó la dirección técnica líder para contribuir al cumplimiento de las acciones del documento CONPES, en particular para aquellas que se encuentran rezagadas en su ejecución?</t>
  </si>
  <si>
    <t>Corte No. 1
MM/AA</t>
  </si>
  <si>
    <t xml:space="preserve">1. </t>
  </si>
  <si>
    <t xml:space="preserve">2. </t>
  </si>
  <si>
    <t xml:space="preserve">3. </t>
  </si>
  <si>
    <t>Corte No. 2
MM/AA</t>
  </si>
  <si>
    <t>Corte No. 3
MM/AA</t>
  </si>
  <si>
    <t>Corte No. N
MM/AA</t>
  </si>
  <si>
    <t xml:space="preserve">“Dando cumplimiento a lo dispuesto en la Ley 1581 de 2012, "Por el cual se dictan disposiciones generales para la protección de datos personales" y de conformidad con lo señalado en el Decreto 1377 de 2013, con el diligenciamiento de este formulario manifiesto que he sido informado por el Departamento Nacional de Planeación en adelante el DNP de lo mencionado en el siguiente enlace https://www.dnp.gov.co/atencion-al-ciudadano/Paginas/Finalidades-Bases-de-Datos-Personales.aspx” </t>
  </si>
  <si>
    <t>Descripción</t>
  </si>
  <si>
    <t>Instrucciones para el diligenciamiento del Plan de Acción y Seguimiento (PAS)</t>
  </si>
  <si>
    <t>Pasos</t>
  </si>
  <si>
    <t>Paso 0.  Datos básicos</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</si>
  <si>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</si>
  <si>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t>Paso 1. Plan de acción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</si>
  <si>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</si>
  <si>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t>
    </r>
    <r>
      <rPr>
        <sz val="10"/>
        <rFont val="Arial"/>
        <family val="2"/>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</si>
  <si>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</si>
  <si>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</si>
  <si>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</si>
  <si>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family val="2"/>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family val="2"/>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</si>
  <si>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</si>
  <si>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</si>
  <si>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</si>
  <si>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</si>
  <si>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</si>
  <si>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</si>
  <si>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</si>
  <si>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t>Paso 3. Balance cualitativo</t>
  </si>
  <si>
    <r>
      <t xml:space="preserve">Responda las preguntas que están en la sección de balance cualitativo  y actualice los datos de contacto de los responsables del reporte de las acciones en los casos que haya lugar. Para la pregunta 4, tenga en cuenta las siguientes recomendaciones dependiendo del nivel de rezago del documento CONPES:
</t>
    </r>
    <r>
      <rPr>
        <b/>
        <sz val="10"/>
        <color theme="1"/>
        <rFont val="Arial"/>
        <family val="2"/>
      </rPr>
      <t>• Categoría verde:</t>
    </r>
    <r>
      <rPr>
        <sz val="10"/>
        <color theme="1"/>
        <rFont val="Arial"/>
        <family val="2"/>
      </rPr>
      <t xml:space="preserve"> no es necesario que la DT realice alguna intervención nueva, pero de haber venido realizado alguna gestión, puede continuar con esta. 
</t>
    </r>
    <r>
      <rPr>
        <b/>
        <sz val="10"/>
        <color theme="1"/>
        <rFont val="Arial"/>
        <family val="2"/>
      </rPr>
      <t>• Categorías amarilla y roja</t>
    </r>
    <r>
      <rPr>
        <sz val="10"/>
        <color theme="1"/>
        <rFont val="Arial"/>
        <family val="2"/>
      </rPr>
      <t>: se recomienda revisar si el motivo de rezago del documento CONPES se debe al no reporte oportuno de los compromisos o a la no ejecución. Para esto, la DT puede solicitar a Grupo CONPES el semáforo del documento CONPES en cuestión y validar el número de acciones que se encuentran en las categorías sin aprobación y sin reporte, lo que implica que no se reportaron oportunamente los compromisos; y el número de acciones en las categorías en alerta y atrasada, lo que implica baja ejecución. Si el motivo de rezago obedece al primer caso, se recomienda a la DT contactar a los responsables de reporte y validar los motivos por los cuales este no se está realizando. Si el motivo de rezago obedece al segundo caso, se recomienda a la DT revisar los motivos de incumplimiento descritos en los reportes realizados con el fin de identificar situaciones que estén incidiendo en la baja ejecución. Es de suma importancia que la DT pueda, desde sus competencias, proponer y ejecutar soluciones para retomar la ejecución de las acciones. 
Para más información del rezago de documentos CONPES, consulte la sección 3.1. Lineamientos para fortalecer el análisis del seguimiento a documentos CONPES de la guía metodológica para la elaboración y seguimiento de documentos CONPES.</t>
    </r>
  </si>
  <si>
    <t>Instrucciones para el diligenciamiento de la hoja de vida de los indicadores de resultados</t>
  </si>
  <si>
    <t>Paso 1.  Características generales</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</si>
  <si>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</si>
  <si>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</si>
  <si>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</si>
  <si>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</si>
  <si>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</si>
  <si>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t>Paso 2. Medición</t>
  </si>
  <si>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</si>
  <si>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</si>
  <si>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</si>
  <si>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</si>
  <si>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</si>
  <si>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</si>
  <si>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</si>
  <si>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</si>
  <si>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</si>
  <si>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t>Paso 3. Seguimiento</t>
  </si>
  <si>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</si>
  <si>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</si>
  <si>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Paso 4. Observaciones</t>
  </si>
  <si>
    <t xml:space="preserve">Escriba los comentarios que deban tenerse en cuenta sobre el indicador, y que no fueron recogidos a través de la ficha técnica. Incluye comentarios que se consideren pertinentes para la conceptualización y comprensión del indicador. </t>
  </si>
  <si>
    <t>Paso 5. Tabla de Indicadores</t>
  </si>
  <si>
    <t>A partir de la hoja de vida de cada indicador de resultado, diligencie los campos requeridos en la pestaña de Indicadores de resultado (IR).</t>
  </si>
  <si>
    <t>Recomendaciones de forma</t>
  </si>
  <si>
    <t>1. No modifique el formato del Plan de acción y seguimiento en cuanto a: tipo de letra, nombres de las columnas y de las filas, bordes, colores de las celdas, formatos de las columnas correspondientes nombradas "% de avance".</t>
  </si>
  <si>
    <t>2. En el Plan de Acción, elimine y/o adicione columnas y filas conforme al número de objetivos, acciones, vigencias y cortes. Asegúrese de mantener el formato cuando adicione y/o elimine columnas y filas.</t>
  </si>
  <si>
    <t>3. Asegúrese de aplicar y copiar en el Plan de Acción las fórmulas de cálculo para las filas y columnas que tienen fórmulas: "Avance acumulado", "% de avance", "%de cumplimiento acumulado de los objetivos", "Avance de las acciones" y "Avance financiero".</t>
  </si>
  <si>
    <t xml:space="preserve">4. Haga buen uso de las normas ortográficas. No use mayúsculas sostenidas, alterne entre mayúscula y minúscula. </t>
  </si>
  <si>
    <t>Flujo</t>
  </si>
  <si>
    <t>Reducción</t>
  </si>
  <si>
    <t>Reducción acumulada</t>
  </si>
  <si>
    <t>Direcciones Técnicas DNP</t>
  </si>
  <si>
    <t>DT DNP</t>
  </si>
  <si>
    <t>Dirección de Inversiones y Finanzas Públicas</t>
  </si>
  <si>
    <t>Dirección de Descentralización y Desarrollo Regional</t>
  </si>
  <si>
    <t xml:space="preserve">Dirección de Vigilancia de las Regalías </t>
  </si>
  <si>
    <t>Dirección del Sistema General de Regalías</t>
  </si>
  <si>
    <t>Dirección de Ambiente y Desarrollo Sostenible</t>
  </si>
  <si>
    <t>Dirección de Infraestructura y Energía Sostenible</t>
  </si>
  <si>
    <t xml:space="preserve">Dirección de Desarrollo Social </t>
  </si>
  <si>
    <t>Dirección de Justicia, Seguridad y Gobierno</t>
  </si>
  <si>
    <t>Dirección de Desarrollo Rural Sostenible</t>
  </si>
  <si>
    <t>Dirección de Desarrollo Urbano</t>
  </si>
  <si>
    <t xml:space="preserve">Dirección de Innovación y Desarrollo Empresarial </t>
  </si>
  <si>
    <t>Dirección de Estudios Económicos</t>
  </si>
  <si>
    <t>Dirección de Seguimiento y Evaluación de Políticas Públicas</t>
  </si>
  <si>
    <t>Grupo de Proyectos Especiales</t>
  </si>
  <si>
    <t>Subdirección General Territorial</t>
  </si>
  <si>
    <t xml:space="preserve">Subdirección General Sectorial </t>
  </si>
  <si>
    <t>Dirección de Desarrollo Digital</t>
  </si>
  <si>
    <t>DADS</t>
  </si>
  <si>
    <t>Subdirección de Inversiones para el Desarrollo Social y la Administración General del Estado</t>
  </si>
  <si>
    <t>Subdirección de Descentralización y Fortalecimiento Fiscal</t>
  </si>
  <si>
    <t>Subdirección de Proyectos</t>
  </si>
  <si>
    <t>Subdirección de Gestión Ambiental</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</si>
  <si>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</si>
  <si>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</si>
  <si>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</si>
  <si>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</si>
  <si>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</si>
  <si>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</si>
  <si>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</si>
  <si>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</si>
  <si>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Prospectiva Digital</t>
  </si>
  <si>
    <t>DDD</t>
  </si>
  <si>
    <t>Direccion de Desarrollo Digital</t>
  </si>
  <si>
    <t>Subdirección de Inversiones para la Infraestructura y la Defensa Nacional</t>
  </si>
  <si>
    <t>Subdirección de Ordenamiento y Desarrollo Territorial</t>
  </si>
  <si>
    <t>Subdirección de Monitoreo, Seguimiento y Evaluación</t>
  </si>
  <si>
    <t>Subdirección de Gestión del Riesgo de Desastres y Cambio Climático</t>
  </si>
  <si>
    <t>Subdirección de Transporte</t>
  </si>
  <si>
    <t>Subdirección de Promoción Social y Calidad de Vida</t>
  </si>
  <si>
    <t>Subdirección de Seguridad y Defensa </t>
  </si>
  <si>
    <t>Subdirección de Comercialización y Financiamiento Agropecuario Rural</t>
  </si>
  <si>
    <t>Subdirección de Vivienda y Desarrollo Urbano </t>
  </si>
  <si>
    <t>Subdirección de Productvidad, Internacionalización y Competencia</t>
  </si>
  <si>
    <t>Subdirección de Estudios Sectoriales y Regulación</t>
  </si>
  <si>
    <t>Grupo de Evaluaciones Focalizadas</t>
  </si>
  <si>
    <t>DDDR</t>
  </si>
  <si>
    <t>Subdirección de Proyectos e Información para la Inversión Pública</t>
  </si>
  <si>
    <t>Subdirección de Fortalecimiento Institucional Territorial</t>
  </si>
  <si>
    <t>Subdirección de Control</t>
  </si>
  <si>
    <t>Subdirección de Movilidad y Transporte Urbano</t>
  </si>
  <si>
    <t>Subdirección de Educación</t>
  </si>
  <si>
    <t>Subdirección de Estudios Macroeconómicos</t>
  </si>
  <si>
    <t xml:space="preserve">Grupo de Seguimiento </t>
  </si>
  <si>
    <t>DDRS</t>
  </si>
  <si>
    <t xml:space="preserve">Subdirección de Crédito </t>
  </si>
  <si>
    <t>Subdirección de Empleo y Seguridad Social</t>
  </si>
  <si>
    <t xml:space="preserve">Grupo de Tecnología </t>
  </si>
  <si>
    <t>Subdirección de Género</t>
  </si>
  <si>
    <t>DDU</t>
  </si>
  <si>
    <t>DEE</t>
  </si>
  <si>
    <t>DIDE</t>
  </si>
  <si>
    <t>DIES</t>
  </si>
  <si>
    <t>DIFP</t>
  </si>
  <si>
    <t>DJSG</t>
  </si>
  <si>
    <t>DSEPP</t>
  </si>
  <si>
    <t>DSGR</t>
  </si>
  <si>
    <t>DVR</t>
  </si>
  <si>
    <t>GPE</t>
  </si>
  <si>
    <t>SGS</t>
  </si>
  <si>
    <t>Subdirección General Sectorial</t>
  </si>
  <si>
    <t>SGT</t>
  </si>
  <si>
    <t>PGN-propios</t>
  </si>
  <si>
    <t xml:space="preserve">PGN-propios- funcionamiento </t>
  </si>
  <si>
    <t>SGR</t>
  </si>
  <si>
    <t>SGP</t>
  </si>
  <si>
    <t>Unidad Administrativa Especial de Organizaciones Solidarias; Ministerio de Trabajo; Superintendencia de Economía Solidaria</t>
  </si>
  <si>
    <t>Unidad Administrativa Especial de Organizaciones Solidarias;
Ministerio de Trabajo</t>
  </si>
  <si>
    <t xml:space="preserve">PGN-nación-funcionamiento </t>
  </si>
  <si>
    <t>Ministerio de Trabajo; Unidad Administrativa Especial de Organizaciones Solidarias; Ministerio de Comercio, Industria y Turismo</t>
  </si>
  <si>
    <t>1.5 Articular actividades entre las entidades territoriales y nacionales que contribuyan con la ejecución de la política pública integral para la economía solidaria.</t>
  </si>
  <si>
    <t>Porcentaje de avance en la articulación de actividades entre las entidades territoriales y nacionales que contribuyan con la ejecución de la política pública integral para la economía solidaria.</t>
  </si>
  <si>
    <t>Sumatoria del porcentaje de avance en la articulación de actividades entre las entidades territoriales y nacionales que contribuyan con la ejecución de la política pública integral para la economía solidaria.
Hito 1. Documento con el diseño de una propuesta para articulación de actividades entre las entidades territoriales y nacionales que contribuyan con la ejecución de la política pública integral para la economía solidaria=30%. 
Hito 2. Puesta en marcha de la propuesta diseñada para la articulación de actividades entre las entidades territoriales y nacionales que contribuyan con la ejecución de la política pública integral para la economía solidaria=50%.
Hito 3. Informe de seguimiento a la puesta en marcha de la propuesta diseñada para la articulación de actividades entre las entidades territoriales y nacionales que contribuyan con la ejecución de la política pública integral para la economía solidaria=20%.</t>
  </si>
  <si>
    <t>Ministerio de Trabajo; Unidad Administrativa Especial de Organizaciones Solidarias</t>
  </si>
  <si>
    <t>mtorres@orgsolidarias.gov.co</t>
  </si>
  <si>
    <t>Unidad Administrativa Especial de Organizaciones Solidarias</t>
  </si>
  <si>
    <t>Porcentaje de avance en la realización del estudio de revisión normativa y propuestas de reglamentación.</t>
  </si>
  <si>
    <t>Sumatoria del porcentaje de avance en la realización del estudio de revisión normativa y propuestas de reglamentación
Hito 1. Revisión y ajuste del documento de estudio sobre la normatividad de los fondos de empleados y asociaciones mutuales y propuesta de reglamentación=70%.
Hito 2. Presentación ante Uaeos, MinTrabajo y Supersolidaria, retroalimentación y ajuste final=30%.</t>
  </si>
  <si>
    <t>Unidad Administrativa Especial de Organizaciones Solidarias; Ministerio de Trabajo</t>
  </si>
  <si>
    <t>Porcentaje de avance en la elaboración de una propuesta técnica para la creación y puesta en funcionamiento de un  Fondo  de Promoción y Fomento para el desarrollo de la Economía Solidaria.</t>
  </si>
  <si>
    <t>Banco de Comercio Exterior S.A</t>
  </si>
  <si>
    <t>Dirección de Síntesis y Cuentas Nacionales; Oficina de Planeación y Sistema; Centro de Analítica</t>
  </si>
  <si>
    <t>Juan Pablo Cardoso Torres; Hilda Cristina Álzate Martínez; Ehyder Mario Barbosa</t>
  </si>
  <si>
    <t>jpcardosot@dane.gov.co; halzate@supersolidaria.gov.co; ehyder.barbosa@orgsolidarias.gov.co</t>
  </si>
  <si>
    <t>Porcentaje de avance en la implementación de una propuesta para visibilizar el sector de la economía solidaria en la Cuenta Satélite de Instituciones Sin Fines de Lucro.</t>
  </si>
  <si>
    <t>Sumatoria del porcentaje de avance en la implementación de una propuesta para visibilizar el sector de la economía solidaria en la Cuenta Satélite de Instituciones Sin Fines de Lucro
Hito 1. Propuesta para visibilizar el sector de la economía solidaria en la Cuenta Satélite de Instituciones Sin Fines de Lucro=40%.
Hito 2. Implementar propuesta para visibilizar el sector de la economía solidaria en la Cuenta Satélite de Instituciones Sin Fines de Lucro=60%.</t>
  </si>
  <si>
    <t>1.15 Realizar campañas educativas orientadas para fomentar la cultura de la calidad de la información estadística del sector.</t>
  </si>
  <si>
    <t xml:space="preserve">Sumatoria del número de campañas educativas. </t>
  </si>
  <si>
    <t xml:space="preserve"> Dirección Técnica de Desarrollo</t>
  </si>
  <si>
    <t>Porcentaje de avance en la revisión la viabilidad de incluir las cuentas de ahorros de las organizaciones de la economía solidaria que ejercen actividad financiera, como cuentas habilitadas para recibir instrumentos y mecanismos para que los asociados de las entidades reciban el pago de las mesadas pensionales cuando así lo autoricen.</t>
  </si>
  <si>
    <t>Ministerio de Educación Nacional; Unidad Administrativa Especial de Organizaciones Solidarias</t>
  </si>
  <si>
    <t>Ministerio de Educación Nacional</t>
  </si>
  <si>
    <t>Porcentaje de avance en el desarrollo de material para uso pedagógico en el aula para todos los niveles educativos enfocado a la economía solidaria y en articulación con nueva Pangea y la guía 26.</t>
  </si>
  <si>
    <t>Unidad Administrativa Especial de Organizaciones Solidarias; Ministerio de Educación Nacional</t>
  </si>
  <si>
    <t xml:space="preserve">Dirección de Investigación y Planeación; Dirección de Calidad para la Educación Preescolar, Básica y Media </t>
  </si>
  <si>
    <t>Porcentaje de avance en la articulación de los materiales de uso pedagógico del programa Formar para Emprender en Asociatividad Solidaria de la UAEOS.</t>
  </si>
  <si>
    <t>Dirección de Investigación y Planeación</t>
  </si>
  <si>
    <t>Escuela Superior de Administración Pública; Unidad Administrativa Especial de Organizaciones Solidarias</t>
  </si>
  <si>
    <t>Dirección de Capacitación; Dirección de Investigación y Planeación</t>
  </si>
  <si>
    <t>Subdirección de Permanencia; Dirección de Investigación y Planeación</t>
  </si>
  <si>
    <t>Porcentaje de avance en el diseño, virtualización e implementación del programa de educación informal para servidores públicos sobre economía y cultura solidaria.</t>
  </si>
  <si>
    <t>Número de programas educativos en temas de la economía solidaria, desarrollados a través de radio o televisión.</t>
  </si>
  <si>
    <t>Sumatoria en el número de programas educativos en temas de la economía solidaria para servidores públicos, desarrollados a través de radio o televisión.</t>
  </si>
  <si>
    <t>Sumatoria del porcentaje de avance en la implementación de la agenda de trabajo
Hito 1. Diseño de documento de agenda=25%.
Hito 2. Socialización y retroalimentación de actores=50%. 
Hito 3. Informes de implementación de lineamientos de la agenda (5% en 2023 y 10% en cada año restante)=25%.</t>
  </si>
  <si>
    <t>Dirección de Investigación y Planeación; Subdirección de Formalización</t>
  </si>
  <si>
    <t>Número de investigaciones desarrolladas.</t>
  </si>
  <si>
    <t>Sumatoria del número de investigaciones desarrolladas.</t>
  </si>
  <si>
    <t>Número de programas educativos en temas de la economía solidaria desarrollados a través de plataformas de enseñanza online.</t>
  </si>
  <si>
    <t>Sumatoria en el número de programas educativos en temas de la economía solidaria desarrollados a través de plataformas de enseñanza en línea.
Nota: las metas no incluyen el valor de la línea base.</t>
  </si>
  <si>
    <t>Delegatura para la Supervisión de la Actividad Financiera en el Cooperativismo; Delegatura para la Supervisión del Ahorro y la Forma Asociativa Solidaria</t>
  </si>
  <si>
    <t>Gustavo Serrano Amaya; Martha Nury Beltrán Misas</t>
  </si>
  <si>
    <t>3.2 Consolidar y presentar ante el DAFP una propuesta de rediseño institucional que garantice una estructura robusta a efectos de atender, desde la supervisión, los desafíos y retos que plantea el ejercicio derivado de la política pública.</t>
  </si>
  <si>
    <t>Juan Carlos López Gómez</t>
  </si>
  <si>
    <t>jlopezg@supersolidaria.gov.co</t>
  </si>
  <si>
    <t>Porcentaje de avance en la consolidación y presentación ante el MHCP y el DAFP del documento de rediseño institucional de la Supersolidaria, revisión, aval e implementación.</t>
  </si>
  <si>
    <t>Sumatoria del porcentaje de avance en la consolidación y presentación ante el MHCP y el DAFP del documento de rediseño institucional de la Supersolidaria, revisión, aval e implementación
Hito 1. Elaboración de documento de rediseño institucional [2020]=20%.
Hito 2. Revisión y ajuste del documento de rediseño con el que cuenta la Supersolidaria [2021]=15%.
Hito 3. Presentación ante MHCP y DAFP, retroalimentación y ajuste final [2021]=25%.
Hito 4. Implementación rediseño institucional [2022-2023]=40%.</t>
  </si>
  <si>
    <t>3.3 Definir un nuevo sistema de clasificación de las empresas del sector para efectos de supervisión, basado en ingresos y activos o solo en ingresos.</t>
  </si>
  <si>
    <t xml:space="preserve">3.4 Definir e instrumentalizar mecanismos de colaboración por parte de los gremios en actividades para la supervisión, en los temas y con el alcance definidos por la Supersolidaria. 
</t>
  </si>
  <si>
    <t>Delegatura para la Supervisión de la Actividad Financiera en el Cooperativismo</t>
  </si>
  <si>
    <t>Gustavo Serrano Amaya</t>
  </si>
  <si>
    <t>gserrano@supersolidaria.gov.co</t>
  </si>
  <si>
    <t>Porcentaje de avance en la definición e instrumentalización de mecanismos de colaboración por parte de los gremios en actividades para la supervisión.</t>
  </si>
  <si>
    <t>Sumatoria del porcentaje de avance en la definición e instrumentalización de mecanismos de colaboración por parte de los gremios en actividades para la supervisión
Hito 1. Revisión y evaluación de buenas prácticas y estándares nacionales e internacionales frente a mecanismos de colaboración en actividades para la supervisión [2021]=20%.
Hito 2. Adaptación y adopción de buenas practicas y estándares a través de mecanismos implementables de colaboración en actividades para la supervisión [2022]=30%.
Hito 3. Definición de las condiciones técnicas, operativas y recursos que deben acreditar ante la Supersolidaria los gremios que deseen colaborar con actividades para la supervisión a través de los mecanismos definidos [2022]=25%.
Hito 4. Socialización, ajuste e implementación de los mecanismos de colaboración en actividades para la supervisión y proceso de habilitación de gremios postulantes [2023]=25%.</t>
  </si>
  <si>
    <t>3.6 Diseñar y poner a disposición de las empresas del sector una herramienta de autoevaluación o autodiagnóstico para que verifiquen el cumplimiento de sus obligaciones y la gestión de sus riesgos.</t>
  </si>
  <si>
    <t>Porcentaje de avance en la definición e implementación de estrategias para promover la adopción de buenas prácticas de gobernanza y transparencia por parte de las empresas del sector, en perspectiva del cumplimiento de las normas y obligaciones que le son propias.</t>
  </si>
  <si>
    <t>Sumatoria del porcentaje de avance en la definición e implementación de estrategias para promover la adopción de buenas prácticas de gobernanza y transparencia por parte de las empresas del sector, en perspectiva del cumplimiento de las normas y obligaciones que le son propias
Hito 1. Definición de las estrategias de acción [2021]=25%.
Hito 2. Informe de avance a la implementación [2022]=50%.
Hito 3.  Informe de avance a la implementación [2023]=25%.</t>
  </si>
  <si>
    <t xml:space="preserve">Porcentaje de avance en el diseño, desarrollo y puesta a disposición de una herramienta de autoevaluación o autodiagnóstico para las empresas del sector, para la verificación del cumplimiento de sus obligaciones y la gestión de sus riesgos. </t>
  </si>
  <si>
    <t>Sumatoria del porcentaje de avance en el diseño, desarrollo y puesta a disposición de una herramienta de autoevaluación o autodiagnóstico para las empresas del sector, para la verificación del cumplimiento de sus obligaciones y la gestión de sus riesgos
Hito 1. Definición conceptual de la herramienta de autoevaluación o autodiagnóstico [2021]=30%.
Hito 2. Desarrollo, prueba piloto y evaluación de la herramienta [2022]=50%.
Hito 3. Ajuste de la herramienta y puesta a disposición de las empresas del sector que la quieran utilizar [2023]=20%.</t>
  </si>
  <si>
    <t>3.7 Definir, bajo el liderazgo de la Supersolidaria y de forma concertada con las superintendencias relacionadas, los criterios, metodologías y acciones unificadas que permitan verificar el cumplimiento de la naturaleza jurídica y de las características propias por tipo de empresa u organización del sector.</t>
  </si>
  <si>
    <t>Porcentaje de avance en la definición de criterios, métodos y acciones unificadas para verificar el cumplimiento de la naturaleza jurídica y características por tipo de empresa u organización del sector.</t>
  </si>
  <si>
    <t>Sumatoria del porcentaje de avance en la definición conjunta de criterios, métodos y acciones para la supervisión de la naturaleza jurídica y las características por tipo de empresa u organización del sector
Hito 1. Deliberaciones iniciales entre superintendencias, bajo la coordinación de la Supersolidaria [2021]=10%.
Hito 2. Presentación, deliberación y aprobación de los  criterios y métodos [2022]=45%.
Hito 3. Presentación, deliberación y aprobación del plan de acción para la implementación de los criterios y métodos definidos [2022]=45%.</t>
  </si>
  <si>
    <t xml:space="preserve">3.8 Consolidar la implementación del Centro de Analítica de la Supersolidaria con el objeto de identificar, conocer, buscar y mitigar los riesgos, además de proveer la información y conocimiento para la formulación de políticas públicas. </t>
  </si>
  <si>
    <t>Porcentaje de avance en la consolidación e implementación del Centro de Analítica de la Supersolidaria como apoyo a la supervisión y las políticas públicas.</t>
  </si>
  <si>
    <t>Sumatoria del porcentaje de avance en la consolidación e implementación del Centro de Analítica de la Supersolidaria como apoyo a la supervisión y las políticas públicas
Hito 1. Constitución del Centro de Analítica y diagnóstico [2020]=10%.
Hito 2. Analítica de datos cuantitativos [2021]=70%.
Hito 3. Analítica de datos cualitativos [2022]=20%.</t>
  </si>
  <si>
    <t>Porcentaje de avance en la definición o redefinición e implementación de las iniciativas o proyectos de transformación digital de la Supersolidaria y UAEOS.</t>
  </si>
  <si>
    <t>Sumatoria del porcentaje de avance en la definición o redefinición e implementación de las iniciativas o proyectos de transformación digital de la Supersolidaria y UAEOS.
Hito 1. Análisis, diagnóstico, diseño y puesta en marcha del Roadmap [2020]=67%.
Hito 2. Avance implementación de iniciativas o proyectos [2021]=18%.
Hito 3. Avance implementación de iniciativas o proyectos [2022]=15%.</t>
  </si>
  <si>
    <t xml:space="preserve">1.1 Desarrollar una estrategia nacional de promoción de la cultura solidaria, empleando diferentes medios de telecomunicación y edu-comunicación (radio, televisión, internet), para impulsar el modelo de la economía solidaria dando a conocer su filosofía, principios, valores y fines, así como las características y bondades como modelo empresarial , destacando las similitudes y diferencias entre las formas jurídicas que conforman la economía solidaria. </t>
  </si>
  <si>
    <t>Sumatoria del porcentaje de avance en el  desarrollo de una estrategia nacional de promoción de la cultura solidaria
Hito 1. Documento con el diseño de una estrategia nacional de promoción de la cultura solidaria, empleando diferentes medios de telecomunicación y edu-comunicación (radio, televisión, internet)=30%. 
Hito 2. Implementación de la estrategia nacional de promoción de la cultura solidaria, empleando diferentes medios de telecomunicación y edu-comunicación (radio, televisión, internet)=50%.
Hito 3. Informe técnico de resultados de la implementación de la estrategia nacional de promoción de la cultura solidaria, empleando diferentes medios de telecomunicación y edu-comunicación (radio, televisión, internet)=20%.</t>
  </si>
  <si>
    <t>Porcentaje de avance en la implementación de una estrategia orientada a impulsar el espíritu fondista.</t>
  </si>
  <si>
    <t>Sumatoria del porcentaje de avance en la implementación de una estrategia orientada a impulsar el espíritu fondista
Hito 1. Documento con el diseño de una estrategia orientada a impulsar el espíritu fondista=30%. 
Hito 2. Implementación de la estrategia diseñada para impulsar el espíritu fondista=50%.
Hito 3. Informe de seguimiento a la implementación de la estrategia para impulsar el espíritu fondista=20%.</t>
  </si>
  <si>
    <t>Sumatoria del porcentaje de avance en la estructuración del sistema de información del sector de la economía solidaria
Hito 1. Compartir experiencias en el diseño de sistemas de información que puedan servir de referente para el diseño del SI en economía solidaria.  Producto: Listas de asistencia y actas de las sesiones realizadas. (DANE presenta experiencia del sistema información de economía naranja - SIENA y circular)=30%.
Hito 2. Articulación de las entidades para el diseño del sistema a través de mesas de trabajo en las que se definan las necesidades y alcance del sistema, la disponibilidad de información y las necesidades de personal. Producto esperado: documento de diseño del sistema (liderado por Min trabajo-UAEOS, participación de entidades del sector)=40%.
Hito 3. Construcción, acopio y difusión del sistema de información (liderado por Min trabajo-UAEOS, participación de las entidades del sector)=30%.</t>
  </si>
  <si>
    <t>Departamento Administrativo Nacional de Estadística; Superintendencia de Economía Solidaria; Unidad Administrativa Especial de Organizaciones Solidarias</t>
  </si>
  <si>
    <t>Superintendencia de Economía Solidaria; Unidad Administrativa Especial de Organizaciones Solidarias; Ministerio de Trabajo; Departamento Administrativo Nacional de Estadística</t>
  </si>
  <si>
    <t>Oficina de Planeación y Sistemas; Centro de Analítica; Subdirección de Formalización; Dirección de Síntesis y Cuentas Nacionales</t>
  </si>
  <si>
    <t>Porcentaje de avance en la realización de análisis sobre la ampliación de cobertura de los servicios de los fondos de empleados.</t>
  </si>
  <si>
    <t>Sumatoria del porcentaje de avance en la realización de análisis sobre la ampliación de cobertura de los servicios de los fondos de empleados
Hito 1. Revisión y ajuste del documento de análisis sobre la ampliación de cobertura de los servicios de los fondos de empleados=70%.
Hito 2. Presentación ante MHCP y DAFP, retroalimentación y ajuste final=30%.</t>
  </si>
  <si>
    <t>Sumatoria del porcentaje de avance en el desarrollo de material para uso pedagógico en el aula para todos los niveles educativos enfocado a la economía solidaria y en articulación con nueva Pangea y la guía 26
Hito 1. Publicación de la Guía 26 y material para el Aula Nueva PANGEA=30%.
Hito 2. Diseño de material didáctico para estudiantes que promueva economía solidaria=35%.
Hito 3. Socialización y promoción del uso pedagógico de los materiales=35%.</t>
  </si>
  <si>
    <t>Sumatoria del porcentaje de avance en la articulación de los materiales de uso pedagógico del programa Formar para Emprender en Asociatividad Solidaria de la UAEOS
Hito 1. Mesas interinstitucionales de trabajo para el intercambio de información técnica entre el Ministerio de Educación Nacional y la UAEOS=20%.
Hito 2. Realizar el acompañamiento a los Establecimientos Educativos focalizados para la socialización de los materiales=60%.
Hito 3. Realizar la evaluación de la implementación del programa formar para emprender en asociatividad solidaria a los Establecimientos Educativos focalizados=20%.</t>
  </si>
  <si>
    <t>Porcentaje de avance en actividades para la actualización de lineamientos del PESEM.</t>
  </si>
  <si>
    <t>Sumatoria del porcentaje de avance en actividades para la actualización de lineamientos del PESEM
Hito 1. Diseño de propuesta de lineamientos=25%. 
Hito 2. Socialización y retroalimentación de actores=50%. 
Hito 3. Implementación de lineamientos de PESEM=25%.</t>
  </si>
  <si>
    <t xml:space="preserve">3.9 Profundizar la transformación digital de las entidades responsables del fomento y supervisión de las empresas del sector de la economía solidaria. </t>
  </si>
  <si>
    <t>PGN-propios-inversión</t>
  </si>
  <si>
    <t>2.10 Desarrollar investigaciones del sector que permitan la identificación de acciones de fomento y promoción de la economía solidaria.</t>
  </si>
  <si>
    <t>2.11 Establecer un plan de estímulos y de promoción de la investigación en economía solidaria en universidades y organizaciones del sector.</t>
  </si>
  <si>
    <t>2.12 Elaborar un estudio sobre las disposiciones normativas de carácter nacional e internacional y que desde la práctica de derecho comparado, que contribuyan con la modernización del régimen económico cooperativo del país y realizar las recomendaciones.</t>
  </si>
  <si>
    <t>2.3 Diseñar programas de formación profesional integral que incorporen el  desarrollo de competencias y capacidades en educación solidaria, atendiendo a los lineamientos señalados en la directiva 031 de 2000, considerando las habilidades para el emprendimiento solidario, el trabajo en equipo, el proyecto de vida y el proyecto cooperativo y solidario.</t>
  </si>
  <si>
    <t>Servicio Nacional de Aprendizaje; Unidad Administrativa Especial de Organizaciones Solidarias</t>
  </si>
  <si>
    <t>Dirección de Formación Profesional; Dirección de Investigación y Planeación</t>
  </si>
  <si>
    <t>Alicia Salas Ramirez; Carolina Bonilla Cortés</t>
  </si>
  <si>
    <t>asalas@sena.edu.co; cbonilla@orgsolidarias.gov.co</t>
  </si>
  <si>
    <t>Número de programas de Formación Profesional Integral diseñados que incorporan el  desarrollo de competencias y capacidades en educación solidaria, atendiendo a los lineamientos señalados en la directiva 031 de 2000.</t>
  </si>
  <si>
    <t>1.2 Implementar una estrategia orientada a impulsar el espíritu fondista, en articulación entre los fondos de empleados y entre estos y sus asociados.</t>
  </si>
  <si>
    <t>Marlon Torres Puello</t>
  </si>
  <si>
    <t>Maribel Reyes Garzón</t>
  </si>
  <si>
    <t>maribel.reyes@orgsolidarias.gov.co</t>
  </si>
  <si>
    <t xml:space="preserve">Maribel Reyes Garzón
Coordinadora; Diego Fernando Rubio </t>
  </si>
  <si>
    <t>maribel.reyes@orgsolidarias.gov.co; drubio@mintrabajo.gov.co</t>
  </si>
  <si>
    <t>Sumatoria del porcentaje de avance en la revisión la viabilidad de incluir las cuentas de ahorros de las organizaciones de la economía solidaria que ejercen actividad financiera, como cuentas habilitadas para recibir instrumentos y mecanismos para que los asociados de las entidades reciban el pago de las mesadas pensionales cuando así lo autoricen
Hito 1.  Mesas técnicas de análisis de la viabilidad de incluir las cuentas de ahorros de las organizaciones de la economía solidaria que ejercen actividad financiera, como cuentas habilitadas para recibir instrumentos y mecanismos para que los asociados de las entidades reciban el pago de las mesadas pensionales cuando así lo autoricen=30%.
Hito 2. Informe con conclusiones de las mesas técnicas y en caso de viabilidad,  documento de propuesta sobre la inclusión de las cuentas de ahorros de las organizaciones de la economía solidaria que ejercen actividad financiera, como cuentas habilitadas para recibir instrumentos y mecanismos para que los asociados de las entidades reciban el pago de las mesadas pensionales cuando así lo autoricen=40%.
Hito 3. En caso de viabilidad, informe sobre la gestión para la inclusión de las cuentas de ahorros de las organizaciones de la economía solidaria que ejercen actividad financiera, como cuentas habilitadas para recibir instrumentos y mecanismos para que los asociados de las entidades reciban el pago de las mesadas pensionales cuando así lo autoricen=30%.</t>
  </si>
  <si>
    <t>Objetivo 2: Fomentar la educación en economía solidaria como mecanismo de crecimiento, identidad y sostenibilidad de la economía solidaria, enfatizando en los conocimientos y las competencias necesarias para lograr la gestión adecuada del sector y sus organizaciones.</t>
  </si>
  <si>
    <t>Sí, 1.2</t>
  </si>
  <si>
    <t xml:space="preserve">Sí, 1.1 </t>
  </si>
  <si>
    <t xml:space="preserve"> Dirección Técnica de Desarrollo; Subdirección de Formalización; Oficina de Planeación y Sistemas</t>
  </si>
  <si>
    <t>Ehyder Mario Barbosa; Diego Fernando Rubio; Hilda Cristina Álzate</t>
  </si>
  <si>
    <t>ehyder.barbosa@orgsolidarias.gov.co; drubio@mintrabajo.gov.co; halzate@supersolidaria.gov.co</t>
  </si>
  <si>
    <t>PGN-nación-funcionamiento</t>
  </si>
  <si>
    <t>Sumatoria del porcentaje de avance en el diseño y puesta en marcha de herramientas que contribuyan al cumplimiento del principio de integración entre  las organizaciones de la Economía Solidaria
Hito 1. Documento con el diseño de herramientas que contribuyan al cumplimiento del principio de integración entre  las organizaciones de la Economía Solidaria=30%. 
Hito 2. Implementación de las herramientas que contribuyan al cumplimiento del principio de integración entre  las organizaciones de la Economía Solidaria=50%.
Hito 3. Informe de seguimiento a la implementación de las herramientas que contribuyan al cumplimiento del principio de integración entre  las organizaciones de la Economía Solidaria=20%.</t>
  </si>
  <si>
    <t xml:space="preserve">Porcentaje de avance en la reglamentación de nuevas formas de desarrollo cooperativo. </t>
  </si>
  <si>
    <t xml:space="preserve"> PGN-nación-funcionamiento </t>
  </si>
  <si>
    <t>Porcentaje de avance en la elaboración de un análisis sobre la posibilidad de generación de líneas especiales de crédito.</t>
  </si>
  <si>
    <t>Natalia.guevara@minhacienda.gov.co; jhernandez@mintrabajo.gov.co; gserrano@supersolidaria.gov.co; ehyder.barbosa@orgsolidarias.gov.co</t>
  </si>
  <si>
    <t>Natalia Guevara Rivera; Juan Carlos Hernandez; Gustavo Serrano Amaya; Ehyder Mario Barbosa</t>
  </si>
  <si>
    <t>1.13 Estructurar y poner en funcionamiento un sistema de información del sector de la economía solidaria, que permita unificar los diferentes datos cualitativos y cuantitativos que capturan los entes de fomento, registro, supervisión y control, que permita profundizar en el análisis de la evolución y el impacto de las organizaciones de economía solidaria.</t>
  </si>
  <si>
    <t xml:space="preserve">Hilda Cristina Álzate Martínez; Maribel Reyes; Diego Fernando Rubio; Elizabeth Moreno Barbosa
</t>
  </si>
  <si>
    <t xml:space="preserve">halzate@supersolidaria.gov.co; maribel.reyes@orgsolidarias.gov.co; drubio@mintrabajo.gov.co; emorenob@dane.gov.co </t>
  </si>
  <si>
    <t>Oficina de Planeación y Sistemas; Dirección de Planeación e Investigación; Subdirección de formalización; Dirección de Regulación, Planeación, Estandarización y Normalización</t>
  </si>
  <si>
    <t>1.14 Visibilizar el sector de la economía solidaria a través de la Cuenta Satélite de Instituciones Sin Fines de Lucro.</t>
  </si>
  <si>
    <t>Sí, 1.11</t>
  </si>
  <si>
    <t>Hilda Cristina Álzate Martínez; Ehyder Mario Barbosa; Diego Fernando Rubio; Juan Pablo Cardoso</t>
  </si>
  <si>
    <t>halzate@supersolidaria.gov.co; jpcardosot@dane.gov.co; ehyder.barbosa@orgsolidarias.gov.co; drubio@mintrabajo.gov.co</t>
  </si>
  <si>
    <t xml:space="preserve">1.17 Impulsar, a nivel nacional, el fomento del sector rural a través del modelo empresarial de Economía Solidaria, con incentivos para fortalecer la productividad de estas organizaciones, orientados a la asistencia técnica, el desarrollo y transferencia de tecnología, el acceso a cofinanciación y líneas de crédito en condiciones preferenciales y criterios diferenciales para el sector de la Economía Solidaria. </t>
  </si>
  <si>
    <t>Porcentaje de avance en la implementación de la estrategia con mandatarios territoriales.</t>
  </si>
  <si>
    <t xml:space="preserve">1.21 Elaborar un análisis sobre la ampliación de cobertura a familiares, en los servicios de los fondos de empleados y de considerarse viable proceder con la gestión para su adopción, en el marco de las disposiciones definidas para los fondos de empleados. </t>
  </si>
  <si>
    <t>Sí, 1.9, 1.17</t>
  </si>
  <si>
    <t>Sí, 1.15</t>
  </si>
  <si>
    <t>Sí, 1.13</t>
  </si>
  <si>
    <t>Sumatoria del número de programas de Formación Profesional Integral diseñados que incorporan el  desarrollo de competencias y capacidades en educación solidaria, atendiendo a los lineamientos señalados en la directiva 031 de 2000.</t>
  </si>
  <si>
    <t>PGN-nación</t>
  </si>
  <si>
    <t>Sumatoria del porcentaje de avance la inclusión del componente de gestión de organizaciones de la economía solidaria en el módulo físico y digital de  educación económica y financiera del ciclo de alfabetización de la educación para adultos
Hito 1. Diseño del módulo físico y digital=40%.
Hito 2. Publicación y socialización del módulo físico y digital=20%.
Hito 3. Informe de avance en la implementación del módulo físico y digital=40%.</t>
  </si>
  <si>
    <t xml:space="preserve">2.5 Actualizar los lineamientos para la estructuración del Proyecto Educativo Social y Empresarial (PESEM). </t>
  </si>
  <si>
    <t>2.6 Desarrollar procesos educativos o de formación solidarios a través del uso de plataformas de enseñanza en línea.</t>
  </si>
  <si>
    <t>Sí, 2.3</t>
  </si>
  <si>
    <t>2.7 Desarrollar mecanismos de formación en economía solidaria mediante la radio y la televisión para comunidades que no tienen acceso o cobertura a servicios de internet.</t>
  </si>
  <si>
    <t>Sí, 2.2, 2.3</t>
  </si>
  <si>
    <t>2.8 Implementar una agenda de trabajo con comités de educación, que oriente el desarrollo de procesos educativos para la base social de las organizaciones de economía solidaria, sus cuerpos de administración, dirección y control, y sus trabajadores.</t>
  </si>
  <si>
    <t>2.9 Diseñar y desarrollar programa de educación informal para servidores públicos sobre economía y cultura solidaria.</t>
  </si>
  <si>
    <t>Sí, 3.2, 3.4</t>
  </si>
  <si>
    <t>Sí, 3.1</t>
  </si>
  <si>
    <t>Sí, 3.6</t>
  </si>
  <si>
    <t>Sí, 3.5</t>
  </si>
  <si>
    <t>Sí, 3.9</t>
  </si>
  <si>
    <t>Hilda Cristina Álzate Martínez</t>
  </si>
  <si>
    <t>halzate@supersolidaria.gov.co</t>
  </si>
  <si>
    <t>Sí, 3.8</t>
  </si>
  <si>
    <t>Oficina de Planeación y Sistemas</t>
  </si>
  <si>
    <t xml:space="preserve"> Subdirección de Formalización; Dirección Técnica de Desarrollo; Dirección de MiPymes</t>
  </si>
  <si>
    <t>Dirección de MiPymes</t>
  </si>
  <si>
    <t xml:space="preserve">1.16 Facilitar el desarrollo de los emprendimientos de la economía solidaria con enfoque empresarial a partir de la oferta institucional del Ministerio de Comercio, Industria y Turismo dirigida a MiPymes. </t>
  </si>
  <si>
    <t>Dirección de MiPymes; Dirección Técnica de Desarrollo; Subdirección de Formalización</t>
  </si>
  <si>
    <t>Porcentaje de Programas dirigidos a MiPymes en los que se promueve la participación de emprendimientos de la economía solidaria con enfoque empresarial.</t>
  </si>
  <si>
    <t>Sí, 2.3, 2.6</t>
  </si>
  <si>
    <t>Sí, 2.2, 2.6, 2.12</t>
  </si>
  <si>
    <t>Ministerio de Agricultura y Desarrollo Rural; Agencia de Desarrollo Rural</t>
  </si>
  <si>
    <t>Sergio Enrique Ramirez; Patricia Abadia</t>
  </si>
  <si>
    <t xml:space="preserve">sergio.ramirez@minagricultura.gov.co; patricia.abadia@adr.gov.co </t>
  </si>
  <si>
    <t>Unidad de Proyección Normativa y Estudios de Regulación Financiera; Superintendencia de Economía Solidaria; Banca de las oportunidades</t>
  </si>
  <si>
    <t>Porcentaje de avance en la elaboración de un estudio sobre las capacidades, retos y necesidades de las organizaciones de la economía solidaria para el aporte en la inclusión financiera en el país.</t>
  </si>
  <si>
    <t xml:space="preserve">Unidad Administrativa Especial de Organizaciones Solidarias; Ministerio de Trabajo
</t>
  </si>
  <si>
    <t xml:space="preserve">Ehyder Mario Barbosa; Diego Fernando Rubio </t>
  </si>
  <si>
    <t>PGN-Inversión</t>
  </si>
  <si>
    <t>1.4 Elaborar y socializar un documento con recomendaciones sobre los tipos de incentivos que podrían generarse en favor de empresas que fomenten la creación, desarrollo y subvención de Fondos de Empleados que beneficien directa e indirectamente a sus trabajadores, con el ánimo de incrementar actores dentro de la economía solidaria en el territorio nacional.</t>
  </si>
  <si>
    <t>Porcentaje de avance en la elaboración y socialización de un documento con recomendaciones sobre los tipos de incentivos que podrían generarse en favor de empresas que fomenten la creación, desarrollo y subvención de Fondos de Empleados que beneficien directa e indirectamente a sus trabajadores.</t>
  </si>
  <si>
    <t xml:space="preserve">Sumatoria del porcentaje de avance en la elaboración y socialización de un documento con recomendaciones sobre los tipos de incentivos que podrían generarse en favor de empresas que fomenten la creación, desarrollo y subvención de Fondos de Empleados que beneficien directa e indirectamente a sus trabajadores.
Hito 1. Revisión documental sobre incentivos en favor de empresas que fomenten la creación, desarrollo y subvención de Fondos de Empleados que beneficien directa e indirectamente a sus trabajadores =20%. 
Hito 2. Documento con recomendaciones sobre incentivos en favor de empresas que fomenten la creación, desarrollo y subvención de Fondos de Empleados que beneficien directa e indirectamente a sus trabajadores=50%.
Hito 3: Socialización de documento con actores relevantes sobre incentivos en favor de empresas que fomenten la creación, desarrollo y subvención de Fondos de Empleados que beneficien directa e indirectamente a sus trabajadores =30%
</t>
  </si>
  <si>
    <t xml:space="preserve">amprieto@urf.gov.co; lpena@supersolidaria.gov.co; freddy.castro@bancadelasoportunidades.gov.co
</t>
  </si>
  <si>
    <t>Subdirección de Desarrollo de Mercados; Asesora de TI de la Supersolidaria; Gerente Banca de las Oportunidades</t>
  </si>
  <si>
    <t>1.20  Elaborar un documento para la promoción, fomento o consolidación de los fondos de empleados dentro de las empresas privadas o entidades públicas del orden nacional, departamental y municipal, que asocien a sus respectivos trabajadores.</t>
  </si>
  <si>
    <t xml:space="preserve"> Ehyder Mario Barbosa; Diego Fernando Rubio</t>
  </si>
  <si>
    <t xml:space="preserve"> ehyder.barbosa@orgsolidarias.gov.co; drubio@mintrabajo.gov.co</t>
  </si>
  <si>
    <t xml:space="preserve">Porcentaje de avance en la elaboración de un documento para la promoción, fomento o consolidación de los fondos de empleados dentro de las empresas privadas o entidades públicas del orden nacional, departamental y municipal, que asocien a sus respectivos trabajadores.
</t>
  </si>
  <si>
    <t>Ministerio de Trabajo; Unidad Administrativa Especial de Organizaciones Solidarias; Superintendencia de Economía Solidaria; Servicio Nacional de Aprendizaje; Departamento Nacional de Planeación; Ministerio de Educación Nacional; Escuela Superior de Administración Pública; Departamento Administrativo Nacional de Estadística; Ministerio de Comercio, Industria y Turismo, Ministerio de Agricultura y Desarrollo Rural; Banco de Comercio Exterior S.A; Ministerio de Hacienda y Crédito Público.</t>
  </si>
  <si>
    <t>Objetivo 1: Formular e implementar directrices, lineamientos y estrategias orientadas a incrementar el impacto de las actividades de promoción, creación, fortalecimiento, desarrollo, integración y protección de la economía solidaria para profundizar y ampliar el alcance de la economía solidaria con énfasis en el desarrollo territorial y considerando las especificidades de las zonas rurales, en línea con el Planfes.</t>
  </si>
  <si>
    <t>Objetivo 3: Fortalecer el modelo de supervisión de tal manera que se promueva el cumplimiento y un enfoque basado en el análisis del riesgo para garantizar la perdurabilidad del modelo de economía solidaria, garantizar los derechos de los participantes de esta y simplificar y acelerar los procedimientos relacionados con la supervisión.</t>
  </si>
  <si>
    <t>Ana María Prieto; Leonardo Peña Obando; Fredy Castro</t>
  </si>
  <si>
    <t>Sumatoria del porcentaje de avance  en la reglamentación  de nuevas formas de desarrollo cooperativo
Hito 1. Documento con el diseño para la reglamentación de nuevas formas de desarrollo cooperativo=40%.
Hito 2. Decreto con reglamentación de nuevas formas de desarrollo cooperativo=60%.</t>
  </si>
  <si>
    <t>1.8 Elaborar un estudio que realice una revisión del marco normativo vigente para los Fondos de Empleados, la normatividad de los asociaciones mutuales, la generación de empresas desde los excedentes y presentar la propuesta de ajuste correspondiente. y efectuar la gestión para su implementación.</t>
  </si>
  <si>
    <t xml:space="preserve">1.9 Consolidar y presentar ante el DAFP una propuesta de rediseño institucional, que garantice una estructura robusta que pueda atender, desde el fomento los desafíos y retos que plantea el ejercicio derivado de la política pública. </t>
  </si>
  <si>
    <t>Sumatoria del porcentaje de avance en a consolidación y presentación de una propuesta de rediseño institucional de la Uaeos
Hito 1. Elaboración de documento de rediseño institucional [2021]=20%.
Hito 2. Revisión y ajuste del documento de rediseño=10%.
Hito 3. Presentación ante MHCP y DAFP, retroalimentación y ajuste final=20%.
Hito 4. Implementación rediseño institucional=50%.</t>
  </si>
  <si>
    <t>Porcentaje de avance en a consolidación y presentación de una propuesta de rediseño institucional de la Uaeos.</t>
  </si>
  <si>
    <t>1.10 Elaborar una propuesta técnica para la creación y puesta en funcionamiento de un Fondo de Promoción y Fomento para el Desarrollo de la Economía Solidaria, como una cuenta independiente y especial adscrita y administrada por la entidad cabeza del sector solidario, para financiar emprendimientos asociativos solidarios que provengan y sean desarrolladas por organizaciones solidarias, especialmente las presentes en los municipios rurales del país.</t>
  </si>
  <si>
    <t>Dirección General de Regulación Económica de la Seguridad Social; Dirección de Pensiones y otras Prestaciones; Delegatura para la Supervisión de la Actividad Financiera en el Cooperativismo; Subdirección de Formalización</t>
  </si>
  <si>
    <t>1.11 Revisar la viabilidad de incluir las cuentas de ahorros de las organizaciones de la economía solidaria que ejercen actividad financiera, como cuentas habilitadas para recibir instrumentos y mecanismos para que los asociados de las entidades reciban el pago de las mesadas pensionales cuando así lo autoricen.</t>
  </si>
  <si>
    <t>1.12 Elaborar un análisis sobre la posibilidad de creación de líneas especiales de crédito, con aportes de entidades del Gobierno, para fortalecer la capacidad de irrigación de crédito de los Fondos de empleados, Organizaciones mutuales y Cooperativas, para que éstas a su vez apoyen el desarrollo productivo.</t>
  </si>
  <si>
    <t>Ministerio de Comercio, Industria y Turismo; Unidad Administrativa Especial de Organizaciones Solidarias; Ministerio de Trabajo</t>
  </si>
  <si>
    <t>Dirección de Capacidades Productivas y Generación de Ingresos; Vicepresidencia de Proyectos</t>
  </si>
  <si>
    <t>Sumatoria del porcentaje de avance en la implementación de la estrategia con mandatarios territoriales
Hito 1. Diseño de propuesta=30%.
Hito 2. Socialización y definición de compromisos=30%.
Hito 3. Implementación de la estrategia [2024=15% y 2025=25%]=40%.</t>
  </si>
  <si>
    <t>Porcentaje de avance en la elaboración del documento
Hito 1. Marco teórico y diagnóstico elaborado=30%.
Hito 2. Documento elaborado para  la promoción, fomento o consolidación de los fondos de empleados dentro de las empresas privadas o entidades públicas del orden nacional, departamental y municipal, que asocien a sus respectivos trabajadores=40%.
Hito 3. Socialización del documento  la promoción, fomento o consolidación de los fondos de empleados dentro de las empresas privadas o entidades públicas del orden nacional, departamental y municipal, que asocien a sus respectivos trabajadores=30%.</t>
  </si>
  <si>
    <t>2.4 Incluir el componente de gestión de organizaciones de la economía solidaria en el módulo físico y digital de  educación económica y financiera del ciclo de alfabetización de la educación para adultos con el propósito de potencializar iniciativas empresariales en articulación con lo definido en el Documento CONPES 4005.</t>
  </si>
  <si>
    <t>Adriana Ortiz; Carolina Bonilla Cortés</t>
  </si>
  <si>
    <t>Sumatoria del porcentaje de avance en el diseño, virtualización e implementación del programa de educación informal para servidores públicos sobre economía y cultura solidaria
Hito 1. Diseño del contenido del programa de formación virtual para servidores públicos sobre economía y cultura solidaria=20%.
Hito 2. Virtualización del programa de formación virtual para servidores públicos sobre economía y cultura solidaria=40%.
Hito 3. Convocatoria e implementación del programa de educación para servidores públicos sobre economía y cultura solidaria=40%.</t>
  </si>
  <si>
    <t>Porcentaje de avance del plan de estímulos y de promoción de la investigación en economía solidaria en universidades y organizaciones del sector.</t>
  </si>
  <si>
    <t>Sumatoria del porcentaje de avance del plan de estímulos y de promoción de la investigación en economía solidaria en universidades y organizaciones del sector.
Hito 1. Diseño de documento del plan=25%.
Hito 2. Socialización y retroalimentación de actores=50%.
Hito 3. Implementación de actividades del plan=25%.</t>
  </si>
  <si>
    <t>Porcentaje de avance en el desarrollo del estudio.</t>
  </si>
  <si>
    <t>Porcentaje de avance en la consolidación del modelo de supervisión de cumplimiento y su complementación con la supervisión basada en riesgos.</t>
  </si>
  <si>
    <t>Sumatoria del porcentaje de avance en la consolidación del modelo de supervisión de cumplimiento y su complementación con la supervisión basada en riesgos
Hito 1. Diseño, regulación y verificación del cumplimiento en las empresas vigiladas [2020]=50%.
Hito 2. Avance en el fortalecimiento del modelo de cumplimiento y complementación con la supervisión basada en riesgos [2021]=25%.
Hito 3. Avance e implementación del modelo fortalecido de cumplimiento y complementado con la supervisión basada en riesgos [2022]=25%.</t>
  </si>
  <si>
    <t>3.1 Consolidar el modelo de supervisión de cumplimiento de la Supersolidaria y complementarlo con la gestión basada en el análisis del riesgo, bajo un enfoque prospectivo y preventivo. Esta acción contempla la definición de un plan de implementación gradual y progresivo que profundice y desarrolle ese enfoque prospectivo y preventivo de supervisión sin que esto implique el debilitamiento o abandono del modelo de supervisión por cumplimiento.</t>
  </si>
  <si>
    <t>3.5 Definir e implementar un plan de acción para la promoción gubernamental de mejores prácticas de gobernanza y transparencia, incentivando el cumplimiento voluntario de las normas prudenciales y una gestión empresarial íntegra, sólida y estable, que genere confianza.</t>
  </si>
  <si>
    <t>1.18  Desarrollar al interior de los programas y estrategias del sector agricultura y desarrollo rural, actividades que fomenten, en el contexto de la asociatividad rural productiva, el modelo de economía solidaria en los diferentes grupos y organizaciones de productores involucrados en el marco del desarrollo rural.</t>
  </si>
  <si>
    <t>1.19 Gestionar con mandatarios territoriales, en el marco de la autonomía regional, la creación de incentivos y estímulos, para facilitar la creación de nuevas organizaciones de la economía solidaria, así como la reactivación o recuperación de empresas de economía solidaria que se encuentren en los territorios.</t>
  </si>
  <si>
    <t>2.1 Desarrollar material para uso pedagógico en las aulas por lo menos hasta la educación media, enfocándose en la economía solidaria y en articulación con los instrumentos Nueva Pangea y al guía 26</t>
  </si>
  <si>
    <t>2.2 Articular los materiales de uso pedagógico del programa Formar para Emprender en Asociatividad Solidaria de la UAEOS mediante mesas interinstitucionales  de trabajo con MinEducación para el intercambio de información técnica que permita  fortalecer el acompañamiento a las instituciones rurales.</t>
  </si>
  <si>
    <t>Sumatoria del porcentaje de avance en el desarrollo del estudio
Hito 1. Revisión documental=20%.
Hito 2. Estudio elaborado sobre las disposiciones normativas de carácter nacional e internacional con recomendaciones=60%.
Hito 3. Socialización y presentación del estudio y las recomendaciones a los actores relevantes=20%.</t>
  </si>
  <si>
    <t>1.7 Reglamentar la existencia de nuevas formas de desarrollo cooperativo en observación del marco general de la ley 79 de 1988 con el objeto de ampliar la participación de la economía solidaria en el país al facilitar la creación de nuevas OES.</t>
  </si>
  <si>
    <t>1.6 Elaborar un estudio sobre la capacidad, retos y necesidades de las organizaciones de la economía solidaria para aportar a la inclusión financiera en el país, en el que se incorpore un diagnóstico sobre los avances de las organizaciones en materia de adopción de innovación y tecnología para la prestación de servicios de ahorro y crédito.</t>
  </si>
  <si>
    <t>maribel.reyes@uaeos.gov.co; dmtorres@mineducacion.gov.co</t>
  </si>
  <si>
    <t>Maribel Reyes Garzón; Danit Maria Torres Fuentes</t>
  </si>
  <si>
    <t>Ministerio de Hacienda y Crédito Público; Ministerio de Trabajo; Superintendencia de Economía Solidaria; Unidad Administrativa Especial de Organizaciones Solidarias</t>
  </si>
  <si>
    <t>Sumatoria del porcentaje de avance del estudio sobre las capacidades y retos de las organizaciones de la economía solidaria para el aporte en la inclusión financiera en el país
Hito 1. Avance de estudio diagnóstico sobre los avances de las organizaciones en materia de adopción de innovación y tecnología para la prestación de servicios de ahorro y crédito=30%.
Hito 2. Versión final del estudio=30%.
Hito 3. Publicación del estudio=40%.</t>
  </si>
  <si>
    <t>Sumatoria del porcentaje de avance en la elaboración de una propuesta técnica para la creación y puesta en funcionamiento de un  Fondo  de Promoción y Fomento para el desarrollo de la Economía Solidaria.
Hito 1. Elaboración de documento con análisis y recomendaciones sobre las barreras en el acceso al financiamiento por parte de las OES elaborada=25%.
Hito 2. Borrador de propuesta técnica para la creación del  Fondo de Promoción y Fomento de la Economía Solidaria que contenga las recomendaciones del hito 1 elaborada=25%.
Hito 3. Propuesta técnica para la creación del Fondo de Promoción y Fomento de la Economía Solidaria  que contenga las recomendaciones del hito 1 aprobada=25%.
Hito 4. Seguimiento a la implementación del Fondo de Promoción y Fomento de la Economía Solidaria aprobada=25%</t>
  </si>
  <si>
    <t>Sumatoria del porcentaje de avance en la elaboración de un análisis sobre la posibilidad de generación de líneas especiales de crédito
Hito 1. Conversaciones con al menos 3 fondos u organizaciones para revisar su necesidad de recursos, las barreras de acceso que tienen y su capacidad de irrigación de los mismos=20%.
Hito 2. Conversaciones con entidades nacionales y territoriales sobre su interés de  aportar recursos para la generación de líneas especiales para este segmento=20%.
Hito 3. Elaboración de un análisis sobre la posibilidad de generación de líneas especiales de crédito para fortalecer la capacidad de irrigación de crédito de los Fondos de empleados, Organizaciones mutuales y Cooperativas=60%.</t>
  </si>
  <si>
    <t>Formular e implementar acciones y estrategias que permitan el reconocimiento, fortalecimiento y desarrollo del modelo de economía solidaria en el país, de tal modo que se consolide como herramienta para el desarrollo económico y social del país.</t>
  </si>
  <si>
    <t>(Número de Programas dirigidos a MiPymes en los que se promueve la participación de  emprendimientos de la economía solidaria / Número de Programas dirigidos a MiPymes) x 100</t>
  </si>
  <si>
    <t>Número de programas y estrategias con actividades fomento de la economía solidaria  en el contexto de la asociatividad rural productiva.</t>
  </si>
  <si>
    <t>Sumatoria de organizaciones de economía solidaria fomentadas en el sector rural durante la vigencia.</t>
  </si>
  <si>
    <t>Sumatoria por vigencia del número programas y estrategias con actividades fomento de la economía solidaria en el contexto de la asociatividad rural productiva.</t>
  </si>
  <si>
    <t xml:space="preserve">Número de campañas educativas.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</si>
</sst>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 #,##0;\-&quot;$&quot;\ #,##0"/>
    <numFmt numFmtId="6" formatCode="&quot;$&quot;\ #,##0;[Red]\-&quot;$&quot;\ #,##0"/>
    <numFmt numFmtId="41" formatCode="_-* #,##0_-;\-* #,##0_-;_-* &quot;-&quot;_-;_-@_-"/>
    <numFmt numFmtId="44" formatCode="_-&quot;$&quot;\ * #,##0.00_-;\-&quot;$&quot;\ * #,##0.00_-;_-&quot;$&quot;\ * &quot;-&quot;??_-;_-@_-"/>
    <numFmt numFmtId="43" formatCode="_-* #,##0.00_-;\-* #,##0.00_-;_-* &quot;-&quot;??_-;_-@_-"/>
    <numFmt numFmtId="164" formatCode="&quot;$&quot;#,##0_);[Red]\(&quot;$&quot;#,##0\)"/>
    <numFmt numFmtId="165" formatCode="_ * #,##0_ ;_ * \-#,##0_ ;_ * &quot;-&quot;??_ ;_ @_ "/>
    <numFmt numFmtId="166" formatCode="#.##000"/>
    <numFmt numFmtId="167" formatCode="\$#,#00"/>
    <numFmt numFmtId="168" formatCode="#,#00"/>
    <numFmt numFmtId="169" formatCode="#.##0,"/>
    <numFmt numFmtId="170" formatCode="\$#,"/>
    <numFmt numFmtId="171" formatCode="\$#,##0.00\ ;\(\$#,##0.00\)"/>
    <numFmt numFmtId="172" formatCode="#,##0.000;\-#,##0.000"/>
    <numFmt numFmtId="173" formatCode="_ [$€-2]\ * #,##0.00_ ;_ [$€-2]\ * \-#,##0.00_ ;_ [$€-2]\ * &quot;-&quot;??_ "/>
    <numFmt numFmtId="174" formatCode="0.0%"/>
    <numFmt numFmtId="175" formatCode="&quot;$&quot;\ #,##0"/>
    <numFmt numFmtId="176" formatCode="_ * #,##0.00_ ;_ * \-#,##0.00_ ;_ * &quot;-&quot;??_ ;_ @_ "/>
    <numFmt numFmtId="177" formatCode="%#,#00"/>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sz val="12"/>
      <name val="Arial Narrow"/>
      <family val="2"/>
    </font>
    <font>
      <b/>
      <sz val="11"/>
      <name val="Arial Narrow"/>
      <family val="2"/>
    </font>
    <font>
      <b/>
      <sz val="10"/>
      <name val="Arial Narrow"/>
      <family val="2"/>
    </font>
    <font>
      <b/>
      <sz val="12"/>
      <color theme="0"/>
      <name val="Arial Narrow"/>
      <family val="2"/>
    </font>
    <font>
      <sz val="11"/>
      <name val="Arial Narrow"/>
      <family val="2"/>
    </font>
    <font>
      <b/>
      <sz val="18"/>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sz val="10"/>
      <name val="Arial Narrow"/>
      <family val="2"/>
    </font>
    <font>
      <b/>
      <sz val="14"/>
      <name val="Arial Narrow"/>
      <family val="2"/>
    </font>
    <font>
      <u/>
      <sz val="10"/>
      <color indexed="12"/>
      <name val="Arial"/>
      <family val="2"/>
    </font>
    <font>
      <sz val="14"/>
      <color theme="4"/>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sz val="10"/>
      <color theme="1"/>
      <name val="Arial Narrow"/>
      <family val="2"/>
    </font>
    <font>
      <sz val="10"/>
      <color rgb="FFFF0000"/>
      <name val="Arial"/>
      <family val="2"/>
    </font>
    <font>
      <sz val="10"/>
      <color theme="8"/>
      <name val="Arial"/>
      <family val="2"/>
    </font>
    <font>
      <b/>
      <vertAlign val="superscript"/>
      <sz val="11"/>
      <name val="Arial Narrow"/>
      <family val="2"/>
    </font>
    <font>
      <b/>
      <vertAlign val="superscript"/>
      <sz val="10"/>
      <name val="Arial Narrow"/>
      <family val="2"/>
    </font>
    <font>
      <sz val="12"/>
      <color theme="0"/>
      <name val="Arial Narrow"/>
      <family val="2"/>
    </font>
    <font>
      <b/>
      <sz val="10"/>
      <color theme="9"/>
      <name val="Arial"/>
      <family val="2"/>
    </font>
    <font>
      <sz val="10"/>
      <color theme="9"/>
      <name val="Arial"/>
      <family val="2"/>
    </font>
    <font>
      <sz val="11"/>
      <name val="Times New Roman"/>
      <family val="1"/>
    </font>
    <font>
      <sz val="10"/>
      <name val="Arial"/>
      <family val="2"/>
    </font>
    <font>
      <sz val="10"/>
      <color theme="1"/>
      <name val="Arial"/>
      <family val="2"/>
    </font>
    <font>
      <b/>
      <sz val="10"/>
      <color theme="1"/>
      <name val="Arial"/>
      <family val="2"/>
    </font>
    <font>
      <sz val="18"/>
      <color theme="0"/>
      <name val="Arial Narrow"/>
      <family val="2"/>
    </font>
    <font>
      <sz val="8"/>
      <name val="Arial"/>
      <family val="2"/>
    </font>
    <font>
      <sz val="10"/>
      <name val="Arial"/>
      <family val="2"/>
    </font>
    <font>
      <sz val="10"/>
      <name val="Arial"/>
      <family val="2"/>
    </font>
    <font>
      <sz val="11"/>
      <name val="Calibri"/>
      <family val="2"/>
    </font>
  </fonts>
  <fills count="8">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79">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medium">
        <color auto="1"/>
      </bottom>
      <diagonal/>
    </border>
    <border>
      <left style="double">
        <color auto="1"/>
      </left>
      <right/>
      <top/>
      <bottom/>
      <diagonal/>
    </border>
    <border>
      <left/>
      <right style="double">
        <color auto="1"/>
      </right>
      <top/>
      <bottom/>
      <diagonal/>
    </border>
    <border>
      <left/>
      <right/>
      <top style="thin">
        <color auto="1"/>
      </top>
      <bottom style="thin">
        <color auto="1"/>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thin">
        <color auto="1"/>
      </right>
      <top/>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theme="0" tint="-0.34998626667073579"/>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hair">
        <color auto="1"/>
      </top>
      <bottom style="hair">
        <color auto="1"/>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medium">
        <color auto="1"/>
      </bottom>
      <diagonal/>
    </border>
    <border>
      <left/>
      <right/>
      <top style="thin">
        <color theme="0" tint="-0.34998626667073579"/>
      </top>
      <bottom style="medium">
        <color auto="1"/>
      </bottom>
      <diagonal/>
    </border>
    <border>
      <left style="medium">
        <color auto="1"/>
      </left>
      <right/>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style="medium">
        <color auto="1"/>
      </left>
      <right/>
      <top/>
      <bottom style="thin">
        <color auto="1"/>
      </bottom>
      <diagonal/>
    </border>
  </borders>
  <cellStyleXfs count="68">
    <xf numFmtId="0" fontId="0" fillId="0" borderId="0"/>
    <xf numFmtId="0" fontId="7" fillId="0" borderId="0">
      <protection locked="0"/>
    </xf>
    <xf numFmtId="0" fontId="7" fillId="0" borderId="0">
      <protection locked="0"/>
    </xf>
    <xf numFmtId="169" fontId="8" fillId="0" borderId="0">
      <protection locked="0"/>
    </xf>
    <xf numFmtId="167" fontId="8" fillId="0" borderId="0">
      <protection locked="0"/>
    </xf>
    <xf numFmtId="170" fontId="8" fillId="0" borderId="0">
      <protection locked="0"/>
    </xf>
    <xf numFmtId="0" fontId="8" fillId="0" borderId="0">
      <protection locked="0"/>
    </xf>
    <xf numFmtId="173" fontId="6" fillId="0" borderId="0" applyFont="0" applyFill="0" applyBorder="0" applyAlignment="0" applyProtection="0"/>
    <xf numFmtId="0" fontId="8" fillId="0" borderId="0">
      <protection locked="0"/>
    </xf>
    <xf numFmtId="168" fontId="8" fillId="0" borderId="0">
      <protection locked="0"/>
    </xf>
    <xf numFmtId="168" fontId="8" fillId="0" borderId="0">
      <protection locked="0"/>
    </xf>
    <xf numFmtId="0" fontId="8" fillId="0" borderId="0">
      <protection locked="0"/>
    </xf>
    <xf numFmtId="0" fontId="7" fillId="0" borderId="0">
      <protection locked="0"/>
    </xf>
    <xf numFmtId="0" fontId="7" fillId="0" borderId="0">
      <protection locked="0"/>
    </xf>
    <xf numFmtId="0" fontId="7" fillId="0" borderId="0">
      <protection locked="0"/>
    </xf>
    <xf numFmtId="167" fontId="8" fillId="0" borderId="0">
      <protection locked="0"/>
    </xf>
    <xf numFmtId="172" fontId="6" fillId="0" borderId="0">
      <protection locked="0"/>
    </xf>
    <xf numFmtId="166" fontId="8" fillId="0" borderId="0">
      <protection locked="0"/>
    </xf>
    <xf numFmtId="5" fontId="9" fillId="0" borderId="0">
      <protection locked="0"/>
    </xf>
    <xf numFmtId="39" fontId="10" fillId="0" borderId="1" applyFill="0">
      <alignment horizontal="left"/>
    </xf>
    <xf numFmtId="0" fontId="6" fillId="0" borderId="0" applyNumberFormat="0"/>
    <xf numFmtId="0" fontId="8" fillId="0" borderId="2">
      <protection locked="0"/>
    </xf>
    <xf numFmtId="0" fontId="11" fillId="0" borderId="0" applyProtection="0"/>
    <xf numFmtId="171" fontId="11" fillId="0" borderId="0" applyProtection="0"/>
    <xf numFmtId="0" fontId="12" fillId="0" borderId="0" applyProtection="0"/>
    <xf numFmtId="0" fontId="13" fillId="0" borderId="0" applyProtection="0"/>
    <xf numFmtId="0" fontId="11" fillId="0" borderId="3" applyProtection="0"/>
    <xf numFmtId="0" fontId="11" fillId="0" borderId="0"/>
    <xf numFmtId="10" fontId="11" fillId="0" borderId="0" applyProtection="0"/>
    <xf numFmtId="0" fontId="11" fillId="0" borderId="0"/>
    <xf numFmtId="2" fontId="11" fillId="0" borderId="0" applyProtection="0"/>
    <xf numFmtId="4" fontId="11" fillId="0" borderId="0" applyProtection="0"/>
    <xf numFmtId="0" fontId="5" fillId="0" borderId="0"/>
    <xf numFmtId="0" fontId="6" fillId="0" borderId="0"/>
    <xf numFmtId="0" fontId="30" fillId="0" borderId="0" applyNumberFormat="0" applyFill="0" applyBorder="0" applyAlignment="0" applyProtection="0">
      <alignment vertical="top"/>
      <protection locked="0"/>
    </xf>
    <xf numFmtId="0" fontId="4" fillId="0" borderId="0"/>
    <xf numFmtId="41" fontId="45" fillId="0" borderId="0" applyFont="0" applyFill="0" applyBorder="0" applyAlignment="0" applyProtection="0"/>
    <xf numFmtId="43" fontId="50"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166" fontId="8" fillId="0" borderId="0">
      <protection locked="0"/>
    </xf>
    <xf numFmtId="176" fontId="6" fillId="0" borderId="0" applyFont="0" applyFill="0" applyBorder="0" applyAlignment="0" applyProtection="0"/>
    <xf numFmtId="166" fontId="8" fillId="0" borderId="0">
      <protection locked="0"/>
    </xf>
    <xf numFmtId="166" fontId="8" fillId="0" borderId="0">
      <protection locked="0"/>
    </xf>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7" fontId="8" fillId="0" borderId="0">
      <protection locked="0"/>
    </xf>
    <xf numFmtId="9" fontId="6" fillId="0" borderId="0" applyFont="0" applyFill="0" applyBorder="0" applyAlignment="0" applyProtection="0"/>
    <xf numFmtId="5" fontId="9" fillId="0" borderId="0">
      <protection locked="0"/>
    </xf>
    <xf numFmtId="166" fontId="8" fillId="0" borderId="0">
      <protection locked="0"/>
    </xf>
    <xf numFmtId="166" fontId="8" fillId="0" borderId="0">
      <protection locked="0"/>
    </xf>
    <xf numFmtId="176" fontId="6" fillId="0" borderId="0" applyFont="0" applyFill="0" applyBorder="0" applyAlignment="0" applyProtection="0"/>
    <xf numFmtId="166" fontId="8" fillId="0" borderId="0">
      <protection locked="0"/>
    </xf>
    <xf numFmtId="176" fontId="6" fillId="0" borderId="0" applyFont="0" applyFill="0" applyBorder="0" applyAlignment="0" applyProtection="0"/>
    <xf numFmtId="0" fontId="3" fillId="0" borderId="0"/>
    <xf numFmtId="0" fontId="3" fillId="0" borderId="0"/>
    <xf numFmtId="41" fontId="6" fillId="0" borderId="0" applyFont="0" applyFill="0" applyBorder="0" applyAlignment="0" applyProtection="0"/>
    <xf numFmtId="166" fontId="8" fillId="0" borderId="0">
      <protection locked="0"/>
    </xf>
    <xf numFmtId="176" fontId="6" fillId="0" borderId="0" applyFont="0" applyFill="0" applyBorder="0" applyAlignment="0" applyProtection="0"/>
    <xf numFmtId="9" fontId="51" fillId="0" borderId="0" applyFont="0" applyFill="0" applyBorder="0" applyAlignment="0" applyProtection="0"/>
    <xf numFmtId="0" fontId="2" fillId="0" borderId="0"/>
    <xf numFmtId="43" fontId="6"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cellStyleXfs>
  <cellXfs count="394">
    <xf numFmtId="0" fontId="0" fillId="0" borderId="0" xfId="0"/>
    <xf numFmtId="0" fontId="20" fillId="0" borderId="0" xfId="0" applyFont="1"/>
    <xf numFmtId="0" fontId="23" fillId="3" borderId="16" xfId="0" applyFont="1" applyFill="1" applyBorder="1" applyAlignment="1">
      <alignment horizontal="center" vertical="center"/>
    </xf>
    <xf numFmtId="0" fontId="17" fillId="3" borderId="15" xfId="0" applyFont="1" applyFill="1" applyBorder="1" applyAlignment="1">
      <alignment horizontal="center" vertical="center"/>
    </xf>
    <xf numFmtId="0" fontId="24" fillId="0" borderId="24" xfId="0" applyFont="1" applyBorder="1" applyAlignment="1">
      <alignment vertical="center" wrapText="1"/>
    </xf>
    <xf numFmtId="0" fontId="0" fillId="0" borderId="26" xfId="0" applyNumberFormat="1" applyFont="1" applyBorder="1" applyAlignment="1">
      <alignment horizontal="center" vertical="center"/>
    </xf>
    <xf numFmtId="0" fontId="0" fillId="0" borderId="4" xfId="0" applyNumberFormat="1" applyFont="1" applyBorder="1" applyAlignment="1">
      <alignment vertical="center" wrapText="1"/>
    </xf>
    <xf numFmtId="0" fontId="0" fillId="0" borderId="4" xfId="0" applyFont="1" applyBorder="1" applyAlignment="1">
      <alignment wrapText="1"/>
    </xf>
    <xf numFmtId="0" fontId="25" fillId="0" borderId="4" xfId="0" applyFont="1" applyBorder="1" applyAlignment="1">
      <alignment vertical="center" wrapText="1"/>
    </xf>
    <xf numFmtId="0" fontId="0" fillId="0" borderId="4" xfId="0" applyFont="1" applyBorder="1" applyAlignment="1">
      <alignment vertical="center" wrapText="1"/>
    </xf>
    <xf numFmtId="0" fontId="0" fillId="0" borderId="27" xfId="0" applyBorder="1" applyAlignment="1">
      <alignment vertical="center" wrapText="1"/>
    </xf>
    <xf numFmtId="0" fontId="0" fillId="0" borderId="4" xfId="0" applyBorder="1"/>
    <xf numFmtId="0" fontId="0" fillId="0" borderId="4" xfId="0" applyFont="1" applyBorder="1"/>
    <xf numFmtId="0" fontId="0" fillId="0" borderId="27" xfId="0" applyBorder="1"/>
    <xf numFmtId="0" fontId="25" fillId="0" borderId="4" xfId="0" applyFont="1" applyBorder="1" applyAlignment="1">
      <alignment horizontal="left" vertical="center"/>
    </xf>
    <xf numFmtId="0" fontId="0" fillId="0" borderId="4" xfId="0" applyBorder="1" applyAlignment="1">
      <alignment wrapText="1"/>
    </xf>
    <xf numFmtId="0" fontId="25" fillId="0" borderId="4" xfId="0" applyNumberFormat="1" applyFont="1" applyBorder="1" applyAlignment="1">
      <alignment vertical="center" wrapText="1"/>
    </xf>
    <xf numFmtId="0" fontId="0" fillId="0" borderId="28" xfId="0" applyNumberFormat="1" applyFont="1" applyFill="1" applyBorder="1" applyAlignment="1">
      <alignment horizontal="center" vertical="center"/>
    </xf>
    <xf numFmtId="0" fontId="0" fillId="0" borderId="17" xfId="0" applyNumberFormat="1" applyFont="1" applyFill="1" applyBorder="1" applyAlignment="1">
      <alignment vertical="center" wrapText="1"/>
    </xf>
    <xf numFmtId="0" fontId="0" fillId="0" borderId="17" xfId="0" applyBorder="1"/>
    <xf numFmtId="0" fontId="0" fillId="0" borderId="29" xfId="0" applyBorder="1"/>
    <xf numFmtId="0" fontId="14" fillId="5" borderId="0" xfId="0" applyFont="1" applyFill="1" applyAlignment="1" applyProtection="1">
      <alignment vertical="center"/>
    </xf>
    <xf numFmtId="9" fontId="14" fillId="5" borderId="0" xfId="0" applyNumberFormat="1" applyFont="1" applyFill="1" applyAlignment="1" applyProtection="1">
      <alignment vertical="center"/>
    </xf>
    <xf numFmtId="3" fontId="14" fillId="5" borderId="0" xfId="0" applyNumberFormat="1" applyFont="1" applyFill="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14" fillId="0" borderId="0" xfId="0" applyFont="1" applyFill="1" applyAlignment="1" applyProtection="1">
      <alignment vertical="center"/>
    </xf>
    <xf numFmtId="0" fontId="14" fillId="0" borderId="0" xfId="0" applyFont="1" applyFill="1" applyBorder="1" applyAlignment="1" applyProtection="1">
      <alignment vertical="center"/>
    </xf>
    <xf numFmtId="9" fontId="14" fillId="0" borderId="0" xfId="0" applyNumberFormat="1" applyFont="1" applyFill="1" applyBorder="1" applyAlignment="1" applyProtection="1">
      <alignment vertical="center"/>
    </xf>
    <xf numFmtId="3" fontId="14" fillId="0" borderId="0" xfId="0" applyNumberFormat="1" applyFont="1" applyFill="1" applyBorder="1" applyAlignment="1" applyProtection="1">
      <alignment vertical="center"/>
    </xf>
    <xf numFmtId="9" fontId="14" fillId="0" borderId="0" xfId="0" applyNumberFormat="1" applyFont="1" applyBorder="1" applyAlignment="1" applyProtection="1">
      <alignment vertical="center"/>
    </xf>
    <xf numFmtId="3" fontId="14" fillId="0" borderId="0" xfId="0" applyNumberFormat="1" applyFont="1" applyBorder="1" applyAlignment="1" applyProtection="1">
      <alignment vertical="center"/>
    </xf>
    <xf numFmtId="0" fontId="14" fillId="0" borderId="0" xfId="0" applyFont="1" applyFill="1" applyBorder="1" applyAlignment="1" applyProtection="1">
      <alignment vertical="center" wrapText="1"/>
    </xf>
    <xf numFmtId="9" fontId="14" fillId="0" borderId="0" xfId="0" applyNumberFormat="1" applyFont="1" applyFill="1" applyBorder="1" applyAlignment="1" applyProtection="1">
      <alignment vertical="center" wrapText="1"/>
    </xf>
    <xf numFmtId="3" fontId="14" fillId="0" borderId="0" xfId="0" applyNumberFormat="1" applyFont="1" applyFill="1" applyBorder="1" applyAlignment="1" applyProtection="1">
      <alignment vertical="center" wrapText="1"/>
    </xf>
    <xf numFmtId="9" fontId="14" fillId="0" borderId="0" xfId="0" applyNumberFormat="1" applyFont="1" applyAlignment="1" applyProtection="1">
      <alignment vertical="center"/>
    </xf>
    <xf numFmtId="3" fontId="14" fillId="0" borderId="0" xfId="0" applyNumberFormat="1" applyFont="1" applyAlignment="1" applyProtection="1">
      <alignment vertical="center"/>
    </xf>
    <xf numFmtId="0" fontId="6" fillId="0" borderId="0" xfId="0" applyFont="1"/>
    <xf numFmtId="3" fontId="16" fillId="0" borderId="9" xfId="0" applyNumberFormat="1" applyFont="1" applyFill="1" applyBorder="1" applyAlignment="1" applyProtection="1">
      <alignment horizontal="center" vertical="center"/>
      <protection locked="0"/>
    </xf>
    <xf numFmtId="0" fontId="16" fillId="0" borderId="42" xfId="0" applyFont="1" applyFill="1" applyBorder="1" applyAlignment="1" applyProtection="1">
      <alignment vertical="center" wrapText="1"/>
      <protection locked="0"/>
    </xf>
    <xf numFmtId="0" fontId="17" fillId="3" borderId="36" xfId="0" applyFont="1" applyFill="1" applyBorder="1" applyAlignment="1" applyProtection="1">
      <alignment horizontal="center" vertical="center"/>
    </xf>
    <xf numFmtId="0" fontId="28" fillId="0" borderId="34" xfId="0" applyFont="1" applyFill="1" applyBorder="1" applyAlignment="1" applyProtection="1">
      <alignment horizontal="left" vertical="top" wrapText="1"/>
      <protection locked="0"/>
    </xf>
    <xf numFmtId="0" fontId="28" fillId="0" borderId="49" xfId="0" applyFont="1" applyFill="1" applyBorder="1" applyAlignment="1" applyProtection="1">
      <alignment horizontal="left" vertical="top" wrapText="1"/>
      <protection locked="0"/>
    </xf>
    <xf numFmtId="0" fontId="28" fillId="0" borderId="50" xfId="0" applyFont="1" applyFill="1" applyBorder="1" applyAlignment="1" applyProtection="1">
      <alignment horizontal="left" vertical="top" wrapText="1"/>
      <protection locked="0"/>
    </xf>
    <xf numFmtId="0" fontId="28" fillId="0" borderId="51" xfId="0" applyFont="1" applyFill="1" applyBorder="1" applyAlignment="1" applyProtection="1">
      <alignment horizontal="left" vertical="top" wrapText="1"/>
      <protection locked="0"/>
    </xf>
    <xf numFmtId="0" fontId="28" fillId="0" borderId="52" xfId="0" applyFont="1" applyFill="1" applyBorder="1" applyAlignment="1" applyProtection="1">
      <alignment horizontal="left" vertical="top" wrapText="1"/>
      <protection locked="0"/>
    </xf>
    <xf numFmtId="0" fontId="28" fillId="0" borderId="53" xfId="0" applyFont="1" applyFill="1" applyBorder="1" applyAlignment="1" applyProtection="1">
      <alignment horizontal="left" vertical="top" wrapText="1"/>
      <protection locked="0"/>
    </xf>
    <xf numFmtId="0" fontId="17" fillId="3" borderId="47" xfId="0" applyFont="1" applyFill="1" applyBorder="1" applyAlignment="1" applyProtection="1">
      <alignment vertical="center" wrapText="1"/>
    </xf>
    <xf numFmtId="0" fontId="17" fillId="3" borderId="46" xfId="0" applyFont="1" applyFill="1" applyBorder="1" applyAlignment="1" applyProtection="1">
      <alignment vertical="center"/>
    </xf>
    <xf numFmtId="0" fontId="17" fillId="3" borderId="47" xfId="0" applyFont="1" applyFill="1" applyBorder="1" applyAlignment="1" applyProtection="1">
      <alignment vertical="center"/>
    </xf>
    <xf numFmtId="1" fontId="18" fillId="0" borderId="42" xfId="0" applyNumberFormat="1" applyFont="1" applyFill="1" applyBorder="1" applyAlignment="1" applyProtection="1">
      <alignment vertical="center"/>
      <protection locked="0"/>
    </xf>
    <xf numFmtId="0" fontId="18" fillId="2" borderId="22" xfId="0" applyFont="1" applyFill="1" applyBorder="1" applyAlignment="1" applyProtection="1">
      <alignment vertical="center" wrapText="1"/>
      <protection locked="0"/>
    </xf>
    <xf numFmtId="0" fontId="19" fillId="3" borderId="47" xfId="0" applyFont="1" applyFill="1" applyBorder="1" applyAlignment="1" applyProtection="1">
      <alignment vertical="center"/>
    </xf>
    <xf numFmtId="0" fontId="28" fillId="0" borderId="1" xfId="0" applyFont="1" applyFill="1" applyBorder="1" applyAlignment="1" applyProtection="1">
      <alignment horizontal="left" vertical="top"/>
      <protection locked="0"/>
    </xf>
    <xf numFmtId="0" fontId="28" fillId="0" borderId="32" xfId="0" applyFont="1" applyFill="1" applyBorder="1" applyAlignment="1" applyProtection="1">
      <alignment horizontal="left" vertical="top" wrapText="1"/>
      <protection locked="0"/>
    </xf>
    <xf numFmtId="0" fontId="28" fillId="0" borderId="30" xfId="0" applyFont="1" applyFill="1" applyBorder="1" applyAlignment="1" applyProtection="1">
      <alignment horizontal="left" vertical="top"/>
      <protection locked="0"/>
    </xf>
    <xf numFmtId="0" fontId="28" fillId="0" borderId="0" xfId="0" applyFont="1" applyFill="1" applyBorder="1" applyAlignment="1" applyProtection="1">
      <alignment horizontal="left" vertical="top" wrapText="1"/>
      <protection locked="0"/>
    </xf>
    <xf numFmtId="9" fontId="28" fillId="0" borderId="4" xfId="61" applyFont="1" applyFill="1" applyBorder="1" applyAlignment="1" applyProtection="1">
      <alignment horizontal="center" vertical="center" wrapText="1"/>
      <protection locked="0"/>
    </xf>
    <xf numFmtId="0" fontId="18" fillId="0" borderId="38" xfId="0" applyFont="1" applyBorder="1" applyAlignment="1" applyProtection="1">
      <alignment vertical="center"/>
      <protection locked="0"/>
    </xf>
    <xf numFmtId="0" fontId="14" fillId="5" borderId="54" xfId="0" applyFont="1" applyFill="1" applyBorder="1" applyAlignment="1" applyProtection="1">
      <alignment vertical="center"/>
    </xf>
    <xf numFmtId="0" fontId="15" fillId="0" borderId="45" xfId="0" applyFont="1" applyFill="1" applyBorder="1" applyAlignment="1" applyProtection="1">
      <alignment vertical="center"/>
    </xf>
    <xf numFmtId="0" fontId="15" fillId="0" borderId="55" xfId="0" applyFont="1" applyFill="1" applyBorder="1" applyAlignment="1" applyProtection="1">
      <alignment vertical="center"/>
    </xf>
    <xf numFmtId="0" fontId="15" fillId="0" borderId="22" xfId="0" applyFont="1" applyFill="1" applyBorder="1" applyAlignment="1" applyProtection="1">
      <alignment vertical="center"/>
    </xf>
    <xf numFmtId="2" fontId="28" fillId="0" borderId="4" xfId="37" applyNumberFormat="1" applyFont="1" applyFill="1" applyBorder="1" applyAlignment="1" applyProtection="1">
      <alignment horizontal="center" vertical="center" wrapText="1"/>
      <protection locked="0"/>
    </xf>
    <xf numFmtId="0" fontId="16" fillId="4" borderId="22" xfId="0" applyFont="1" applyFill="1" applyBorder="1" applyAlignment="1" applyProtection="1">
      <alignment horizontal="centerContinuous" vertical="center"/>
      <protection locked="0"/>
    </xf>
    <xf numFmtId="0" fontId="32" fillId="5" borderId="0" xfId="34" applyFont="1" applyFill="1" applyBorder="1" applyAlignment="1" applyProtection="1">
      <alignment horizontal="right" vertical="center" wrapText="1"/>
    </xf>
    <xf numFmtId="0" fontId="32" fillId="5" borderId="0" xfId="34" applyFont="1" applyFill="1" applyBorder="1" applyAlignment="1" applyProtection="1">
      <alignment horizontal="right" vertical="center"/>
    </xf>
    <xf numFmtId="0" fontId="33" fillId="5" borderId="0" xfId="32" applyFont="1" applyFill="1" applyBorder="1" applyAlignment="1">
      <alignment horizontal="center"/>
    </xf>
    <xf numFmtId="0" fontId="32" fillId="5" borderId="0" xfId="33" applyFont="1" applyFill="1" applyBorder="1" applyAlignment="1">
      <alignment horizontal="right" vertical="center" wrapText="1"/>
    </xf>
    <xf numFmtId="0" fontId="33" fillId="5" borderId="0" xfId="32" applyFont="1" applyFill="1" applyBorder="1" applyAlignment="1">
      <alignment horizontal="centerContinuous"/>
    </xf>
    <xf numFmtId="0" fontId="32" fillId="5" borderId="0" xfId="33" applyFont="1" applyFill="1" applyBorder="1" applyAlignment="1">
      <alignment horizontal="centerContinuous" vertical="center" wrapText="1"/>
    </xf>
    <xf numFmtId="0" fontId="5" fillId="0" borderId="0" xfId="32" applyBorder="1"/>
    <xf numFmtId="0" fontId="18" fillId="0" borderId="22" xfId="0" applyFont="1" applyBorder="1" applyAlignment="1" applyProtection="1">
      <alignment horizontal="center" vertical="center" wrapText="1"/>
      <protection locked="0"/>
    </xf>
    <xf numFmtId="0" fontId="18" fillId="0" borderId="22" xfId="0" applyFont="1" applyBorder="1" applyAlignment="1" applyProtection="1">
      <alignment vertical="center" wrapText="1"/>
      <protection locked="0"/>
    </xf>
    <xf numFmtId="0" fontId="15" fillId="2" borderId="22" xfId="0" applyFont="1" applyFill="1" applyBorder="1" applyAlignment="1" applyProtection="1">
      <alignment vertical="center"/>
    </xf>
    <xf numFmtId="0" fontId="18" fillId="2" borderId="11" xfId="0" applyFont="1" applyFill="1" applyBorder="1" applyAlignment="1" applyProtection="1">
      <alignment vertical="center" wrapText="1"/>
      <protection locked="0"/>
    </xf>
    <xf numFmtId="0" fontId="15" fillId="2" borderId="22" xfId="0" applyFont="1" applyFill="1" applyBorder="1" applyAlignment="1" applyProtection="1">
      <alignment vertical="center" wrapText="1"/>
    </xf>
    <xf numFmtId="0" fontId="15" fillId="2" borderId="5" xfId="0" applyFont="1" applyFill="1" applyBorder="1" applyAlignment="1" applyProtection="1">
      <alignment vertical="center"/>
    </xf>
    <xf numFmtId="0" fontId="15" fillId="0" borderId="7" xfId="0" applyFont="1" applyFill="1" applyBorder="1" applyAlignment="1" applyProtection="1">
      <alignment vertical="center"/>
    </xf>
    <xf numFmtId="0" fontId="15" fillId="0" borderId="42" xfId="0" applyFont="1" applyFill="1" applyBorder="1" applyAlignment="1" applyProtection="1">
      <alignment vertical="center"/>
    </xf>
    <xf numFmtId="0" fontId="0" fillId="0" borderId="0" xfId="0" applyFill="1" applyBorder="1"/>
    <xf numFmtId="0" fontId="32" fillId="5" borderId="0" xfId="34" applyFont="1" applyFill="1" applyBorder="1" applyAlignment="1" applyProtection="1">
      <alignment vertical="center" wrapText="1"/>
    </xf>
    <xf numFmtId="0" fontId="34" fillId="5" borderId="0" xfId="34" applyFont="1" applyFill="1" applyBorder="1" applyAlignment="1" applyProtection="1">
      <alignment vertical="center" wrapText="1"/>
    </xf>
    <xf numFmtId="0" fontId="33" fillId="5" borderId="0" xfId="32" applyFont="1" applyFill="1" applyBorder="1" applyAlignment="1"/>
    <xf numFmtId="0" fontId="0" fillId="0" borderId="0" xfId="0" applyBorder="1"/>
    <xf numFmtId="0" fontId="0" fillId="0" borderId="0" xfId="0" applyBorder="1" applyAlignment="1"/>
    <xf numFmtId="0" fontId="6" fillId="0" borderId="61" xfId="0" applyFont="1" applyBorder="1" applyAlignment="1">
      <alignment vertical="center" wrapText="1"/>
    </xf>
    <xf numFmtId="0" fontId="20" fillId="0" borderId="63" xfId="0" applyFont="1" applyBorder="1" applyAlignment="1">
      <alignment vertical="center" wrapText="1"/>
    </xf>
    <xf numFmtId="0" fontId="6" fillId="0" borderId="63" xfId="0" applyFont="1" applyBorder="1" applyAlignment="1">
      <alignment vertical="center" wrapText="1"/>
    </xf>
    <xf numFmtId="0" fontId="6" fillId="0" borderId="63" xfId="0" applyFont="1" applyBorder="1" applyAlignment="1">
      <alignment horizontal="justify" vertical="center" wrapText="1"/>
    </xf>
    <xf numFmtId="0" fontId="20" fillId="6" borderId="64" xfId="0" applyFont="1" applyFill="1" applyBorder="1" applyAlignment="1">
      <alignment horizontal="center" vertical="center" wrapText="1"/>
    </xf>
    <xf numFmtId="0" fontId="6" fillId="5" borderId="65" xfId="34" applyFont="1" applyFill="1" applyBorder="1" applyAlignment="1" applyProtection="1">
      <alignment vertical="center" wrapText="1"/>
    </xf>
    <xf numFmtId="0" fontId="6" fillId="5" borderId="63" xfId="34" applyFont="1" applyFill="1" applyBorder="1" applyAlignment="1" applyProtection="1">
      <alignment vertical="center" wrapText="1"/>
    </xf>
    <xf numFmtId="0" fontId="23" fillId="3" borderId="4" xfId="0" applyFont="1" applyFill="1" applyBorder="1" applyAlignment="1">
      <alignment horizontal="center" vertical="center"/>
    </xf>
    <xf numFmtId="0" fontId="17" fillId="3" borderId="4" xfId="0" applyFont="1" applyFill="1" applyBorder="1" applyAlignment="1">
      <alignment horizontal="center" vertical="center"/>
    </xf>
    <xf numFmtId="0" fontId="6" fillId="0" borderId="4" xfId="0" applyFont="1" applyBorder="1" applyAlignment="1">
      <alignment vertical="center" wrapText="1"/>
    </xf>
    <xf numFmtId="0" fontId="6" fillId="0" borderId="4" xfId="0" applyFont="1" applyBorder="1" applyAlignment="1">
      <alignment horizontal="justify" vertical="center" wrapText="1"/>
    </xf>
    <xf numFmtId="0" fontId="15" fillId="4" borderId="25" xfId="0" applyFont="1" applyFill="1" applyBorder="1" applyAlignment="1" applyProtection="1">
      <alignment horizontal="centerContinuous" vertical="center"/>
      <protection locked="0"/>
    </xf>
    <xf numFmtId="0" fontId="15" fillId="4" borderId="38" xfId="0" applyFont="1" applyFill="1" applyBorder="1" applyAlignment="1" applyProtection="1">
      <alignment horizontal="centerContinuous" vertical="justify"/>
    </xf>
    <xf numFmtId="0" fontId="15" fillId="4" borderId="39" xfId="0" applyFont="1" applyFill="1" applyBorder="1" applyAlignment="1" applyProtection="1">
      <alignment horizontal="centerContinuous" vertical="justify"/>
    </xf>
    <xf numFmtId="0" fontId="16" fillId="4" borderId="4" xfId="0" applyFont="1" applyFill="1" applyBorder="1" applyAlignment="1" applyProtection="1">
      <alignment horizontal="centerContinuous" vertical="center"/>
    </xf>
    <xf numFmtId="0" fontId="16" fillId="4" borderId="5" xfId="0" applyFont="1" applyFill="1" applyBorder="1" applyAlignment="1" applyProtection="1">
      <alignment horizontal="centerContinuous" vertical="center"/>
      <protection locked="0"/>
    </xf>
    <xf numFmtId="0" fontId="16" fillId="4" borderId="11" xfId="0" applyFont="1" applyFill="1" applyBorder="1" applyAlignment="1" applyProtection="1">
      <alignment horizontal="centerContinuous" vertical="center"/>
      <protection locked="0"/>
    </xf>
    <xf numFmtId="0" fontId="16" fillId="4" borderId="4" xfId="0" applyFont="1" applyFill="1" applyBorder="1" applyAlignment="1" applyProtection="1">
      <alignment horizontal="centerContinuous" vertical="center"/>
      <protection locked="0"/>
    </xf>
    <xf numFmtId="0" fontId="17" fillId="3" borderId="36" xfId="0" applyFont="1" applyFill="1" applyBorder="1" applyAlignment="1" applyProtection="1">
      <alignment vertical="center" wrapText="1"/>
    </xf>
    <xf numFmtId="0" fontId="15" fillId="4" borderId="25" xfId="0" applyFont="1" applyFill="1" applyBorder="1" applyAlignment="1" applyProtection="1">
      <alignment horizontal="centerContinuous" vertical="center" wrapText="1"/>
      <protection locked="0"/>
    </xf>
    <xf numFmtId="5" fontId="28" fillId="0" borderId="4" xfId="37" applyNumberFormat="1" applyFont="1" applyFill="1" applyBorder="1" applyAlignment="1" applyProtection="1">
      <alignment horizontal="center" vertical="center" wrapText="1"/>
      <protection locked="0"/>
    </xf>
    <xf numFmtId="1" fontId="28" fillId="0" borderId="4" xfId="61" applyNumberFormat="1" applyFont="1" applyFill="1" applyBorder="1" applyAlignment="1" applyProtection="1">
      <alignment horizontal="center" vertical="center" wrapText="1"/>
      <protection locked="0"/>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Alignment="1"/>
    <xf numFmtId="0" fontId="6" fillId="0" borderId="4" xfId="0" applyFont="1" applyFill="1" applyBorder="1" applyAlignment="1">
      <alignment vertical="center" wrapText="1"/>
    </xf>
    <xf numFmtId="0" fontId="44" fillId="0" borderId="0" xfId="0" applyFont="1" applyAlignment="1">
      <alignment vertical="center"/>
    </xf>
    <xf numFmtId="0" fontId="24" fillId="0" borderId="4" xfId="0" applyFont="1" applyBorder="1" applyAlignment="1">
      <alignment vertical="center" wrapText="1"/>
    </xf>
    <xf numFmtId="0" fontId="25" fillId="0" borderId="4" xfId="0" applyFont="1" applyFill="1" applyBorder="1" applyAlignment="1">
      <alignment vertical="center" wrapText="1"/>
    </xf>
    <xf numFmtId="0" fontId="0" fillId="0" borderId="26" xfId="0" applyNumberFormat="1" applyFont="1" applyFill="1" applyBorder="1" applyAlignment="1">
      <alignment horizontal="center" vertical="center"/>
    </xf>
    <xf numFmtId="0" fontId="0" fillId="0" borderId="28" xfId="0" applyNumberFormat="1" applyFont="1" applyBorder="1" applyAlignment="1">
      <alignment horizontal="center" vertical="center"/>
    </xf>
    <xf numFmtId="0" fontId="0" fillId="0" borderId="4" xfId="0" applyNumberFormat="1" applyFont="1" applyFill="1" applyBorder="1" applyAlignment="1">
      <alignment vertical="center" wrapText="1"/>
    </xf>
    <xf numFmtId="0" fontId="0" fillId="0" borderId="17" xfId="0" applyNumberFormat="1" applyFont="1" applyBorder="1" applyAlignment="1">
      <alignment vertical="center" wrapText="1"/>
    </xf>
    <xf numFmtId="0" fontId="18" fillId="0" borderId="22" xfId="0" applyFont="1" applyFill="1" applyBorder="1" applyAlignment="1" applyProtection="1">
      <alignment vertical="center" wrapText="1"/>
      <protection locked="0"/>
    </xf>
    <xf numFmtId="41" fontId="28" fillId="0" borderId="4" xfId="36" applyFont="1" applyFill="1" applyBorder="1" applyAlignment="1" applyProtection="1">
      <alignment horizontal="center" vertical="center" wrapText="1"/>
      <protection locked="0"/>
    </xf>
    <xf numFmtId="0" fontId="16" fillId="0" borderId="66" xfId="0" applyFont="1" applyFill="1" applyBorder="1" applyAlignment="1" applyProtection="1">
      <alignment vertical="center" wrapText="1"/>
      <protection locked="0"/>
    </xf>
    <xf numFmtId="0" fontId="6" fillId="0" borderId="4" xfId="0" applyFont="1" applyFill="1" applyBorder="1" applyAlignment="1">
      <alignment horizontal="justify" vertical="center" wrapText="1"/>
    </xf>
    <xf numFmtId="0" fontId="36" fillId="0" borderId="30" xfId="0" applyFont="1" applyFill="1" applyBorder="1" applyAlignment="1" applyProtection="1">
      <alignment horizontal="left" vertical="top"/>
      <protection locked="0"/>
    </xf>
    <xf numFmtId="0" fontId="46" fillId="0" borderId="4" xfId="0" applyFont="1" applyFill="1" applyBorder="1" applyAlignment="1">
      <alignment vertical="center" wrapText="1"/>
    </xf>
    <xf numFmtId="0" fontId="14" fillId="5" borderId="0" xfId="0" applyFont="1" applyFill="1" applyAlignment="1" applyProtection="1">
      <alignment horizontal="center" vertical="center"/>
    </xf>
    <xf numFmtId="0" fontId="19" fillId="3" borderId="47" xfId="0" applyFont="1" applyFill="1" applyBorder="1" applyAlignment="1" applyProtection="1">
      <alignment horizontal="center" vertical="center"/>
    </xf>
    <xf numFmtId="0" fontId="18" fillId="0" borderId="38" xfId="0" applyFont="1" applyBorder="1" applyAlignment="1" applyProtection="1">
      <alignment horizontal="center" vertical="center"/>
      <protection locked="0"/>
    </xf>
    <xf numFmtId="0" fontId="15" fillId="0" borderId="5" xfId="0" applyFont="1" applyBorder="1" applyAlignment="1" applyProtection="1">
      <alignment horizontal="center" vertical="center"/>
    </xf>
    <xf numFmtId="1" fontId="18" fillId="0" borderId="42" xfId="0" applyNumberFormat="1" applyFont="1" applyFill="1" applyBorder="1" applyAlignment="1" applyProtection="1">
      <alignment horizontal="center" vertical="center"/>
      <protection locked="0"/>
    </xf>
    <xf numFmtId="0" fontId="17" fillId="3" borderId="47" xfId="0" applyFont="1" applyFill="1" applyBorder="1" applyAlignment="1" applyProtection="1">
      <alignment horizontal="center" vertical="center" wrapText="1"/>
    </xf>
    <xf numFmtId="0" fontId="15" fillId="0" borderId="45"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6" fillId="0" borderId="42" xfId="0" applyFont="1" applyFill="1" applyBorder="1" applyAlignment="1" applyProtection="1">
      <alignment horizontal="center" vertical="center" wrapText="1"/>
      <protection locked="0"/>
    </xf>
    <xf numFmtId="0" fontId="28" fillId="0" borderId="32" xfId="0" applyFont="1" applyFill="1" applyBorder="1" applyAlignment="1" applyProtection="1">
      <alignment horizontal="center" vertical="top" wrapText="1"/>
      <protection locked="0"/>
    </xf>
    <xf numFmtId="0" fontId="28" fillId="0" borderId="0" xfId="0" applyFont="1" applyFill="1" applyBorder="1" applyAlignment="1" applyProtection="1">
      <alignment horizontal="center" vertical="top" wrapText="1"/>
      <protection locked="0"/>
    </xf>
    <xf numFmtId="0" fontId="28" fillId="0" borderId="49" xfId="0" applyFont="1" applyFill="1" applyBorder="1" applyAlignment="1" applyProtection="1">
      <alignment horizontal="center" vertical="top" wrapText="1"/>
      <protection locked="0"/>
    </xf>
    <xf numFmtId="0" fontId="28" fillId="0" borderId="51" xfId="0" applyFont="1" applyFill="1" applyBorder="1" applyAlignment="1" applyProtection="1">
      <alignment horizontal="center" vertical="top" wrapText="1"/>
      <protection locked="0"/>
    </xf>
    <xf numFmtId="0" fontId="28" fillId="0" borderId="53"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0" borderId="0" xfId="0" applyFont="1" applyAlignment="1" applyProtection="1">
      <alignment horizontal="center" vertical="center"/>
    </xf>
    <xf numFmtId="14" fontId="28" fillId="0" borderId="4" xfId="0" applyNumberFormat="1" applyFont="1" applyBorder="1" applyAlignment="1">
      <alignment horizontal="center" vertical="center" wrapText="1"/>
    </xf>
    <xf numFmtId="0" fontId="28" fillId="0" borderId="4" xfId="0" applyFont="1" applyBorder="1" applyAlignment="1">
      <alignment horizontal="center" vertical="center"/>
    </xf>
    <xf numFmtId="0" fontId="28" fillId="0" borderId="4" xfId="0" applyFont="1" applyBorder="1" applyAlignment="1">
      <alignment horizontal="center" vertical="center" wrapText="1"/>
    </xf>
    <xf numFmtId="0" fontId="28" fillId="5" borderId="4" xfId="0" applyFont="1" applyFill="1" applyBorder="1" applyAlignment="1">
      <alignment horizontal="center" vertical="center"/>
    </xf>
    <xf numFmtId="0" fontId="28" fillId="5" borderId="4" xfId="0" applyFont="1" applyFill="1" applyBorder="1" applyAlignment="1" applyProtection="1">
      <alignment horizontal="center" vertical="center" wrapText="1"/>
      <protection locked="0"/>
    </xf>
    <xf numFmtId="0" fontId="28" fillId="5" borderId="4" xfId="0"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4" xfId="0" applyFont="1" applyFill="1" applyBorder="1" applyAlignment="1">
      <alignment horizontal="center" vertical="center" wrapText="1"/>
    </xf>
    <xf numFmtId="0" fontId="17" fillId="3" borderId="36" xfId="0" applyFont="1" applyFill="1" applyBorder="1" applyAlignment="1" applyProtection="1">
      <alignment horizontal="center" vertical="center" wrapText="1"/>
    </xf>
    <xf numFmtId="1" fontId="18" fillId="0" borderId="11" xfId="0" applyNumberFormat="1" applyFont="1" applyFill="1" applyBorder="1" applyAlignment="1" applyProtection="1">
      <alignment horizontal="center" vertical="center"/>
      <protection locked="0"/>
    </xf>
    <xf numFmtId="9" fontId="14" fillId="5" borderId="0" xfId="0" applyNumberFormat="1" applyFont="1" applyFill="1" applyAlignment="1" applyProtection="1">
      <alignment horizontal="center" vertical="center"/>
    </xf>
    <xf numFmtId="9" fontId="19" fillId="3" borderId="47" xfId="0" applyNumberFormat="1" applyFont="1" applyFill="1" applyBorder="1" applyAlignment="1" applyProtection="1">
      <alignment horizontal="center" vertical="center"/>
    </xf>
    <xf numFmtId="9" fontId="18" fillId="0" borderId="38" xfId="0" applyNumberFormat="1" applyFont="1" applyBorder="1" applyAlignment="1" applyProtection="1">
      <alignment horizontal="center" vertical="center"/>
      <protection locked="0"/>
    </xf>
    <xf numFmtId="9" fontId="18" fillId="0" borderId="22" xfId="0" applyNumberFormat="1" applyFont="1" applyFill="1" applyBorder="1" applyAlignment="1" applyProtection="1">
      <alignment horizontal="center" vertical="center"/>
      <protection locked="0"/>
    </xf>
    <xf numFmtId="9" fontId="18" fillId="0" borderId="42" xfId="0" applyNumberFormat="1" applyFont="1" applyFill="1" applyBorder="1" applyAlignment="1" applyProtection="1">
      <alignment horizontal="center" vertical="center"/>
      <protection locked="0"/>
    </xf>
    <xf numFmtId="9" fontId="17" fillId="3" borderId="47" xfId="0" applyNumberFormat="1" applyFont="1" applyFill="1" applyBorder="1" applyAlignment="1" applyProtection="1">
      <alignment horizontal="center" vertical="center" wrapText="1"/>
    </xf>
    <xf numFmtId="9" fontId="15" fillId="0" borderId="45" xfId="0" applyNumberFormat="1" applyFont="1" applyFill="1" applyBorder="1" applyAlignment="1" applyProtection="1">
      <alignment horizontal="center" vertical="center"/>
    </xf>
    <xf numFmtId="9" fontId="15" fillId="0" borderId="22" xfId="0" applyNumberFormat="1" applyFont="1" applyFill="1" applyBorder="1" applyAlignment="1" applyProtection="1">
      <alignment horizontal="center" vertical="center"/>
    </xf>
    <xf numFmtId="9" fontId="16" fillId="0" borderId="42" xfId="0" applyNumberFormat="1" applyFont="1" applyFill="1" applyBorder="1" applyAlignment="1" applyProtection="1">
      <alignment horizontal="center" vertical="center" wrapText="1"/>
      <protection locked="0"/>
    </xf>
    <xf numFmtId="9" fontId="17" fillId="3" borderId="36" xfId="0" applyNumberFormat="1" applyFont="1" applyFill="1" applyBorder="1" applyAlignment="1" applyProtection="1">
      <alignment horizontal="center" vertical="center"/>
    </xf>
    <xf numFmtId="9" fontId="28" fillId="0" borderId="32" xfId="0" applyNumberFormat="1" applyFont="1" applyFill="1" applyBorder="1" applyAlignment="1" applyProtection="1">
      <alignment horizontal="center" vertical="top" wrapText="1"/>
      <protection locked="0"/>
    </xf>
    <xf numFmtId="9" fontId="28" fillId="0" borderId="0" xfId="0" applyNumberFormat="1" applyFont="1" applyFill="1" applyBorder="1" applyAlignment="1" applyProtection="1">
      <alignment horizontal="center" vertical="top" wrapText="1"/>
      <protection locked="0"/>
    </xf>
    <xf numFmtId="9" fontId="28" fillId="0" borderId="49" xfId="0" applyNumberFormat="1" applyFont="1" applyFill="1" applyBorder="1" applyAlignment="1" applyProtection="1">
      <alignment horizontal="center" vertical="top" wrapText="1"/>
      <protection locked="0"/>
    </xf>
    <xf numFmtId="9" fontId="28" fillId="0" borderId="51" xfId="0" applyNumberFormat="1" applyFont="1" applyFill="1" applyBorder="1" applyAlignment="1" applyProtection="1">
      <alignment horizontal="center" vertical="top" wrapText="1"/>
      <protection locked="0"/>
    </xf>
    <xf numFmtId="9" fontId="28" fillId="0" borderId="53" xfId="0" applyNumberFormat="1" applyFont="1" applyFill="1" applyBorder="1" applyAlignment="1" applyProtection="1">
      <alignment horizontal="center" vertical="top" wrapText="1"/>
      <protection locked="0"/>
    </xf>
    <xf numFmtId="9" fontId="14" fillId="0" borderId="0" xfId="0" applyNumberFormat="1" applyFont="1" applyFill="1" applyBorder="1" applyAlignment="1" applyProtection="1">
      <alignment horizontal="center" vertical="center"/>
    </xf>
    <xf numFmtId="9" fontId="14" fillId="0" borderId="0" xfId="0" applyNumberFormat="1" applyFont="1" applyBorder="1" applyAlignment="1" applyProtection="1">
      <alignment horizontal="center" vertical="center"/>
    </xf>
    <xf numFmtId="9" fontId="14" fillId="0" borderId="0" xfId="0" applyNumberFormat="1" applyFont="1" applyFill="1" applyBorder="1" applyAlignment="1" applyProtection="1">
      <alignment horizontal="center" vertical="center" wrapText="1"/>
    </xf>
    <xf numFmtId="9" fontId="14" fillId="0" borderId="0" xfId="0" applyNumberFormat="1" applyFont="1" applyAlignment="1" applyProtection="1">
      <alignment horizontal="center" vertical="center"/>
    </xf>
    <xf numFmtId="0" fontId="41" fillId="3" borderId="36" xfId="0" applyFont="1" applyFill="1" applyBorder="1" applyAlignment="1" applyProtection="1">
      <alignment horizontal="center" vertical="center"/>
    </xf>
    <xf numFmtId="0" fontId="48" fillId="3" borderId="47" xfId="0" applyFont="1" applyFill="1" applyBorder="1" applyAlignment="1" applyProtection="1">
      <alignment horizontal="center" vertical="center"/>
    </xf>
    <xf numFmtId="0" fontId="18" fillId="0" borderId="11" xfId="0" applyFont="1" applyBorder="1" applyAlignment="1" applyProtection="1">
      <alignment horizontal="center" vertical="center" wrapText="1"/>
      <protection locked="0"/>
    </xf>
    <xf numFmtId="0" fontId="41" fillId="3" borderId="47" xfId="0" applyFont="1" applyFill="1" applyBorder="1" applyAlignment="1" applyProtection="1">
      <alignment horizontal="center" vertical="center" wrapText="1"/>
    </xf>
    <xf numFmtId="0" fontId="18" fillId="0" borderId="45"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28" fillId="0" borderId="42" xfId="0" applyFont="1" applyFill="1" applyBorder="1" applyAlignment="1" applyProtection="1">
      <alignment horizontal="center" vertical="center" wrapText="1"/>
      <protection locked="0"/>
    </xf>
    <xf numFmtId="14" fontId="18" fillId="0" borderId="22" xfId="0" applyNumberFormat="1" applyFont="1" applyBorder="1" applyAlignment="1" applyProtection="1">
      <alignment horizontal="center" vertical="center" wrapText="1"/>
      <protection locked="0"/>
    </xf>
    <xf numFmtId="0" fontId="15" fillId="0" borderId="22" xfId="0" applyFont="1" applyBorder="1" applyAlignment="1" applyProtection="1">
      <alignment horizontal="center" vertical="center"/>
    </xf>
    <xf numFmtId="15" fontId="28" fillId="0" borderId="4" xfId="0" applyNumberFormat="1" applyFont="1" applyFill="1" applyBorder="1" applyAlignment="1" applyProtection="1">
      <alignment horizontal="center" vertical="center" wrapText="1"/>
      <protection locked="0"/>
    </xf>
    <xf numFmtId="15" fontId="28" fillId="0" borderId="4" xfId="0" applyNumberFormat="1" applyFont="1" applyBorder="1" applyAlignment="1" applyProtection="1">
      <alignment horizontal="center" vertical="center" wrapText="1"/>
      <protection locked="0"/>
    </xf>
    <xf numFmtId="0" fontId="19" fillId="3" borderId="46"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17" fillId="3" borderId="46" xfId="0" applyFont="1" applyFill="1" applyBorder="1" applyAlignment="1" applyProtection="1">
      <alignment horizontal="center" vertical="center" wrapText="1"/>
    </xf>
    <xf numFmtId="0" fontId="16" fillId="0" borderId="41" xfId="0" applyFont="1" applyFill="1" applyBorder="1" applyAlignment="1" applyProtection="1">
      <alignment horizontal="center" vertical="center"/>
      <protection locked="0"/>
    </xf>
    <xf numFmtId="0" fontId="17" fillId="3" borderId="35" xfId="0" applyFont="1" applyFill="1" applyBorder="1" applyAlignment="1" applyProtection="1">
      <alignment horizontal="center" vertical="center"/>
    </xf>
    <xf numFmtId="0" fontId="14" fillId="5" borderId="0" xfId="0" applyFont="1" applyFill="1" applyAlignment="1" applyProtection="1">
      <alignment horizontal="center" vertical="center" wrapText="1"/>
    </xf>
    <xf numFmtId="0" fontId="19" fillId="3" borderId="47" xfId="0" applyFont="1" applyFill="1" applyBorder="1" applyAlignment="1" applyProtection="1">
      <alignment horizontal="center" vertical="center" wrapText="1"/>
    </xf>
    <xf numFmtId="0" fontId="18" fillId="0" borderId="38" xfId="0" applyFont="1" applyBorder="1" applyAlignment="1" applyProtection="1">
      <alignment horizontal="center" vertical="center" wrapText="1"/>
      <protection locked="0"/>
    </xf>
    <xf numFmtId="1" fontId="18" fillId="0" borderId="42" xfId="0" applyNumberFormat="1" applyFont="1" applyFill="1" applyBorder="1" applyAlignment="1" applyProtection="1">
      <alignment horizontal="center" vertical="center" wrapText="1"/>
      <protection locked="0"/>
    </xf>
    <xf numFmtId="15" fontId="28" fillId="0" borderId="4" xfId="33" applyNumberFormat="1" applyFont="1" applyBorder="1" applyAlignment="1" applyProtection="1">
      <alignment horizontal="center" vertical="center" wrapText="1"/>
      <protection locked="0"/>
    </xf>
    <xf numFmtId="0" fontId="15" fillId="0" borderId="45"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0" xfId="0" applyFont="1" applyAlignment="1" applyProtection="1">
      <alignment horizontal="center" vertical="center" wrapText="1"/>
    </xf>
    <xf numFmtId="174" fontId="28" fillId="0" borderId="4" xfId="61" applyNumberFormat="1"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xf>
    <xf numFmtId="0" fontId="32" fillId="5" borderId="0" xfId="33" applyFont="1" applyFill="1" applyBorder="1" applyAlignment="1">
      <alignment horizontal="left" vertical="center" wrapText="1"/>
    </xf>
    <xf numFmtId="0" fontId="32" fillId="5" borderId="0" xfId="33" applyFont="1" applyFill="1" applyBorder="1" applyAlignment="1">
      <alignment horizontal="center" vertical="center" wrapText="1"/>
    </xf>
    <xf numFmtId="0" fontId="20" fillId="6" borderId="4" xfId="0" applyFont="1" applyFill="1" applyBorder="1" applyAlignment="1">
      <alignment horizontal="center" vertical="center"/>
    </xf>
    <xf numFmtId="0" fontId="20" fillId="6" borderId="62" xfId="0" applyFont="1" applyFill="1" applyBorder="1" applyAlignment="1">
      <alignment horizontal="center" vertical="center" wrapText="1"/>
    </xf>
    <xf numFmtId="0" fontId="29" fillId="0" borderId="0" xfId="33" applyFont="1" applyFill="1" applyBorder="1" applyAlignment="1">
      <alignment horizontal="left" vertical="center" wrapText="1"/>
    </xf>
    <xf numFmtId="0" fontId="32" fillId="5" borderId="0" xfId="34" applyFont="1" applyFill="1" applyBorder="1" applyAlignment="1" applyProtection="1">
      <alignment horizontal="center" vertical="center" wrapText="1"/>
    </xf>
    <xf numFmtId="0" fontId="31" fillId="5" borderId="0" xfId="33" applyFont="1" applyFill="1" applyBorder="1" applyAlignment="1">
      <alignment horizontal="left" vertical="center" wrapText="1"/>
    </xf>
    <xf numFmtId="0" fontId="32" fillId="5" borderId="0" xfId="33" applyFont="1" applyFill="1" applyBorder="1" applyAlignment="1">
      <alignment vertical="center" wrapText="1"/>
    </xf>
    <xf numFmtId="5" fontId="28" fillId="0" borderId="69" xfId="37" applyNumberFormat="1" applyFont="1" applyFill="1" applyBorder="1" applyAlignment="1" applyProtection="1">
      <alignment horizontal="center" vertical="center" wrapText="1"/>
      <protection locked="0"/>
    </xf>
    <xf numFmtId="3" fontId="28" fillId="0" borderId="69" xfId="37" applyNumberFormat="1"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xf>
    <xf numFmtId="0" fontId="15" fillId="0" borderId="69" xfId="0" applyFont="1" applyFill="1" applyBorder="1" applyAlignment="1" applyProtection="1">
      <alignment vertical="center"/>
    </xf>
    <xf numFmtId="165" fontId="16" fillId="0" borderId="22" xfId="37" applyNumberFormat="1" applyFont="1" applyFill="1" applyBorder="1" applyAlignment="1" applyProtection="1">
      <alignment horizontal="center" vertical="center" wrapText="1"/>
      <protection locked="0"/>
    </xf>
    <xf numFmtId="174" fontId="28" fillId="0" borderId="4" xfId="61" applyNumberFormat="1" applyFont="1" applyFill="1" applyBorder="1" applyAlignment="1" applyProtection="1">
      <alignment horizontal="center" vertical="center" wrapText="1"/>
      <protection locked="0"/>
    </xf>
    <xf numFmtId="0" fontId="18" fillId="0" borderId="22" xfId="0" applyFont="1" applyFill="1" applyBorder="1" applyAlignment="1" applyProtection="1">
      <alignment vertical="center"/>
    </xf>
    <xf numFmtId="0" fontId="15" fillId="0" borderId="31" xfId="0" applyFont="1" applyFill="1" applyBorder="1" applyAlignment="1" applyProtection="1">
      <alignment horizontal="left" vertical="center"/>
    </xf>
    <xf numFmtId="0" fontId="15" fillId="0" borderId="40" xfId="0" applyFont="1" applyFill="1" applyBorder="1" applyAlignment="1" applyProtection="1">
      <alignment horizontal="left" vertical="center"/>
    </xf>
    <xf numFmtId="0" fontId="15" fillId="0" borderId="41" xfId="0" applyFont="1" applyFill="1" applyBorder="1" applyAlignment="1" applyProtection="1">
      <alignment horizontal="left" vertical="center"/>
    </xf>
    <xf numFmtId="10" fontId="28" fillId="0" borderId="4" xfId="37" applyNumberFormat="1" applyFont="1" applyFill="1" applyBorder="1" applyAlignment="1" applyProtection="1">
      <alignment horizontal="center" vertical="center" wrapText="1"/>
      <protection locked="0"/>
    </xf>
    <xf numFmtId="14" fontId="28" fillId="0" borderId="4" xfId="0" applyNumberFormat="1" applyFont="1" applyFill="1" applyBorder="1" applyAlignment="1">
      <alignment horizontal="center" vertical="center" wrapText="1"/>
    </xf>
    <xf numFmtId="0" fontId="28" fillId="7" borderId="69" xfId="0" applyFont="1" applyFill="1" applyBorder="1" applyAlignment="1">
      <alignment horizontal="center" vertical="center" wrapText="1"/>
    </xf>
    <xf numFmtId="1" fontId="28" fillId="7" borderId="69" xfId="37" applyNumberFormat="1" applyFont="1" applyFill="1" applyBorder="1" applyAlignment="1" applyProtection="1">
      <alignment horizontal="center" vertical="center" wrapText="1"/>
      <protection locked="0"/>
    </xf>
    <xf numFmtId="0" fontId="28" fillId="0" borderId="69" xfId="0" applyFont="1" applyFill="1" applyBorder="1" applyAlignment="1" applyProtection="1">
      <alignment horizontal="center" vertical="center" wrapText="1"/>
      <protection locked="0"/>
    </xf>
    <xf numFmtId="9" fontId="28" fillId="7" borderId="6" xfId="0" applyNumberFormat="1" applyFont="1" applyFill="1" applyBorder="1" applyAlignment="1">
      <alignment horizontal="center" vertical="center" wrapText="1"/>
    </xf>
    <xf numFmtId="0" fontId="28" fillId="0" borderId="69" xfId="0" applyFont="1" applyFill="1" applyBorder="1" applyAlignment="1">
      <alignment horizontal="center" vertical="center" wrapText="1"/>
    </xf>
    <xf numFmtId="9" fontId="28" fillId="5" borderId="4" xfId="61" applyFont="1" applyFill="1" applyBorder="1" applyAlignment="1">
      <alignment horizontal="center" vertical="center"/>
    </xf>
    <xf numFmtId="164" fontId="28" fillId="0" borderId="69" xfId="0" applyNumberFormat="1" applyFont="1" applyFill="1" applyBorder="1" applyAlignment="1">
      <alignment horizontal="center" vertical="center" wrapText="1"/>
    </xf>
    <xf numFmtId="9" fontId="28" fillId="7" borderId="11" xfId="0" applyNumberFormat="1" applyFont="1" applyFill="1" applyBorder="1" applyAlignment="1">
      <alignment horizontal="center" vertical="center" wrapText="1"/>
    </xf>
    <xf numFmtId="9" fontId="28" fillId="7" borderId="58" xfId="0" applyNumberFormat="1" applyFont="1" applyFill="1" applyBorder="1" applyAlignment="1">
      <alignment horizontal="center" vertical="center" wrapText="1"/>
    </xf>
    <xf numFmtId="0" fontId="28" fillId="0" borderId="5" xfId="0" applyFont="1" applyFill="1" applyBorder="1" applyAlignment="1">
      <alignment horizontal="center" vertical="center" wrapText="1"/>
    </xf>
    <xf numFmtId="9" fontId="28" fillId="0" borderId="69" xfId="0" applyNumberFormat="1" applyFont="1" applyFill="1" applyBorder="1" applyAlignment="1">
      <alignment horizontal="center" vertical="center" wrapText="1"/>
    </xf>
    <xf numFmtId="175" fontId="28" fillId="0" borderId="69" xfId="0" applyNumberFormat="1" applyFont="1" applyFill="1" applyBorder="1" applyAlignment="1">
      <alignment horizontal="center" vertical="center" wrapText="1"/>
    </xf>
    <xf numFmtId="6" fontId="28" fillId="0" borderId="69" xfId="0" applyNumberFormat="1" applyFont="1" applyFill="1" applyBorder="1" applyAlignment="1">
      <alignment horizontal="center" vertical="center" wrapText="1"/>
    </xf>
    <xf numFmtId="15" fontId="28" fillId="0" borderId="5" xfId="0" applyNumberFormat="1" applyFont="1" applyFill="1" applyBorder="1" applyAlignment="1" applyProtection="1">
      <alignment horizontal="center" vertical="center" wrapText="1"/>
      <protection locked="0"/>
    </xf>
    <xf numFmtId="1" fontId="28" fillId="0" borderId="69" xfId="37" applyNumberFormat="1" applyFont="1" applyFill="1" applyBorder="1" applyAlignment="1" applyProtection="1">
      <alignment horizontal="center" vertical="center" wrapText="1"/>
      <protection locked="0"/>
    </xf>
    <xf numFmtId="15" fontId="28" fillId="0" borderId="10" xfId="0" applyNumberFormat="1" applyFont="1" applyFill="1" applyBorder="1" applyAlignment="1" applyProtection="1">
      <alignment horizontal="center" vertical="center" wrapText="1"/>
      <protection locked="0"/>
    </xf>
    <xf numFmtId="0" fontId="28" fillId="0" borderId="11" xfId="0" applyFont="1" applyFill="1" applyBorder="1" applyAlignment="1">
      <alignment horizontal="center" vertical="center" wrapText="1"/>
    </xf>
    <xf numFmtId="9" fontId="28" fillId="0" borderId="11" xfId="0" applyNumberFormat="1"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8" xfId="0" applyFont="1" applyFill="1" applyBorder="1" applyAlignment="1">
      <alignment horizontal="center" vertical="center" wrapText="1"/>
    </xf>
    <xf numFmtId="9" fontId="28" fillId="0" borderId="69" xfId="61" applyFont="1" applyFill="1" applyBorder="1" applyAlignment="1" applyProtection="1">
      <alignment horizontal="center" vertical="center" wrapText="1"/>
      <protection locked="0"/>
    </xf>
    <xf numFmtId="14" fontId="28" fillId="0" borderId="11" xfId="0" applyNumberFormat="1" applyFont="1" applyFill="1" applyBorder="1" applyAlignment="1">
      <alignment horizontal="center" vertical="center" wrapText="1"/>
    </xf>
    <xf numFmtId="9" fontId="28" fillId="0" borderId="4" xfId="61" applyFont="1" applyFill="1" applyBorder="1" applyAlignment="1" applyProtection="1">
      <alignment horizontal="center" vertical="center" wrapText="1"/>
      <protection locked="0"/>
    </xf>
    <xf numFmtId="0" fontId="28" fillId="0" borderId="11" xfId="0" quotePrefix="1" applyFont="1" applyFill="1" applyBorder="1" applyAlignment="1">
      <alignment horizontal="center" vertical="center" wrapText="1"/>
    </xf>
    <xf numFmtId="9" fontId="28" fillId="0" borderId="4" xfId="0" applyNumberFormat="1" applyFont="1" applyFill="1" applyBorder="1" applyAlignment="1">
      <alignment horizontal="center" vertical="center" wrapText="1"/>
    </xf>
    <xf numFmtId="0" fontId="16" fillId="0" borderId="69" xfId="0" applyFont="1" applyFill="1" applyBorder="1" applyAlignment="1">
      <alignment horizontal="center" vertical="center" wrapText="1"/>
    </xf>
    <xf numFmtId="9" fontId="28" fillId="0" borderId="71" xfId="0" applyNumberFormat="1" applyFont="1" applyFill="1" applyBorder="1" applyAlignment="1">
      <alignment horizontal="center" vertical="center" wrapText="1"/>
    </xf>
    <xf numFmtId="0" fontId="28" fillId="0" borderId="9" xfId="0" applyFont="1" applyFill="1" applyBorder="1" applyAlignment="1" applyProtection="1">
      <alignment horizontal="center" vertical="center" wrapText="1"/>
      <protection locked="0"/>
    </xf>
    <xf numFmtId="3" fontId="28" fillId="0" borderId="73" xfId="37" applyNumberFormat="1" applyFont="1" applyFill="1" applyBorder="1" applyAlignment="1" applyProtection="1">
      <alignment horizontal="center" vertical="center" wrapText="1"/>
      <protection locked="0"/>
    </xf>
    <xf numFmtId="9" fontId="28" fillId="0" borderId="8" xfId="0" applyNumberFormat="1" applyFont="1" applyFill="1" applyBorder="1" applyAlignment="1">
      <alignment horizontal="center" vertical="center" wrapText="1"/>
    </xf>
    <xf numFmtId="9" fontId="28" fillId="0" borderId="75" xfId="61" applyFont="1" applyFill="1" applyBorder="1" applyAlignment="1" applyProtection="1">
      <alignment horizontal="center" vertical="center" wrapText="1"/>
      <protection locked="0"/>
    </xf>
    <xf numFmtId="9" fontId="28" fillId="0" borderId="74" xfId="61" applyFont="1" applyFill="1" applyBorder="1" applyAlignment="1" applyProtection="1">
      <alignment horizontal="center" vertical="center" wrapText="1"/>
      <protection locked="0"/>
    </xf>
    <xf numFmtId="9" fontId="28" fillId="0" borderId="74" xfId="37" applyNumberFormat="1" applyFont="1" applyFill="1" applyBorder="1" applyAlignment="1" applyProtection="1">
      <alignment horizontal="center" vertical="center" wrapText="1"/>
      <protection locked="0"/>
    </xf>
    <xf numFmtId="175" fontId="28" fillId="0" borderId="74" xfId="0" applyNumberFormat="1" applyFont="1" applyFill="1" applyBorder="1" applyAlignment="1">
      <alignment horizontal="center" vertical="center" wrapText="1"/>
    </xf>
    <xf numFmtId="175" fontId="28" fillId="0" borderId="4" xfId="0" applyNumberFormat="1" applyFont="1" applyFill="1" applyBorder="1" applyAlignment="1">
      <alignment horizontal="center" vertical="center" wrapText="1"/>
    </xf>
    <xf numFmtId="175" fontId="28" fillId="0" borderId="71" xfId="0" applyNumberFormat="1" applyFont="1" applyFill="1" applyBorder="1" applyAlignment="1">
      <alignment horizontal="center" vertical="center" wrapText="1"/>
    </xf>
    <xf numFmtId="175" fontId="28" fillId="0" borderId="72" xfId="0" applyNumberFormat="1" applyFont="1" applyFill="1" applyBorder="1" applyAlignment="1">
      <alignment horizontal="center" vertical="center" wrapText="1"/>
    </xf>
    <xf numFmtId="5" fontId="28" fillId="0" borderId="73" xfId="37" applyNumberFormat="1" applyFont="1" applyFill="1" applyBorder="1" applyAlignment="1" applyProtection="1">
      <alignment horizontal="center" vertical="center" wrapText="1"/>
      <protection locked="0"/>
    </xf>
    <xf numFmtId="6" fontId="28" fillId="0" borderId="4" xfId="0" applyNumberFormat="1" applyFont="1" applyFill="1" applyBorder="1" applyAlignment="1">
      <alignment horizontal="center" vertical="center" wrapText="1"/>
    </xf>
    <xf numFmtId="0" fontId="28" fillId="0" borderId="71" xfId="0" applyFont="1" applyFill="1" applyBorder="1" applyAlignment="1">
      <alignment horizontal="center" vertical="center" wrapText="1"/>
    </xf>
    <xf numFmtId="9" fontId="28" fillId="0" borderId="9" xfId="61" applyFont="1" applyFill="1" applyBorder="1" applyAlignment="1" applyProtection="1">
      <alignment horizontal="center" vertical="center" wrapText="1"/>
      <protection locked="0"/>
    </xf>
    <xf numFmtId="175" fontId="28" fillId="0" borderId="73" xfId="0" applyNumberFormat="1" applyFont="1" applyFill="1" applyBorder="1" applyAlignment="1">
      <alignment horizontal="center" vertical="center" wrapText="1"/>
    </xf>
    <xf numFmtId="0" fontId="28" fillId="0" borderId="4" xfId="0" applyFont="1" applyFill="1" applyBorder="1" applyAlignment="1">
      <alignment horizontal="center" wrapText="1"/>
    </xf>
    <xf numFmtId="0" fontId="28" fillId="0" borderId="70" xfId="0" applyFont="1" applyFill="1" applyBorder="1" applyAlignment="1">
      <alignment horizontal="center" vertical="center" wrapText="1"/>
    </xf>
    <xf numFmtId="0" fontId="28" fillId="7" borderId="11" xfId="0" applyFont="1" applyFill="1" applyBorder="1" applyAlignment="1">
      <alignment horizontal="center" vertical="center" wrapText="1"/>
    </xf>
    <xf numFmtId="14" fontId="28" fillId="0" borderId="71" xfId="0" applyNumberFormat="1" applyFont="1" applyFill="1" applyBorder="1" applyAlignment="1">
      <alignment horizontal="center" vertical="center" wrapText="1"/>
    </xf>
    <xf numFmtId="9" fontId="28" fillId="0" borderId="74" xfId="0" applyNumberFormat="1" applyFont="1" applyFill="1" applyBorder="1" applyAlignment="1">
      <alignment horizontal="center" vertical="center" wrapText="1"/>
    </xf>
    <xf numFmtId="0" fontId="28" fillId="0" borderId="4" xfId="61" applyNumberFormat="1" applyFont="1" applyFill="1" applyBorder="1" applyAlignment="1">
      <alignment horizontal="center" vertical="center" wrapText="1"/>
    </xf>
    <xf numFmtId="9" fontId="28" fillId="0" borderId="22" xfId="0" applyNumberFormat="1"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55" xfId="0" applyFont="1" applyFill="1" applyBorder="1" applyAlignment="1">
      <alignment horizontal="center" vertical="center" wrapText="1"/>
    </xf>
    <xf numFmtId="15" fontId="28" fillId="0" borderId="8" xfId="0" applyNumberFormat="1" applyFont="1" applyFill="1" applyBorder="1" applyAlignment="1" applyProtection="1">
      <alignment horizontal="center" vertical="center" wrapText="1"/>
      <protection locked="0"/>
    </xf>
    <xf numFmtId="0" fontId="28" fillId="0" borderId="32" xfId="0" applyFont="1" applyFill="1" applyBorder="1" applyAlignment="1">
      <alignment horizontal="center" vertical="center" wrapText="1"/>
    </xf>
    <xf numFmtId="0" fontId="28" fillId="0" borderId="75" xfId="0" applyFont="1" applyFill="1" applyBorder="1" applyAlignment="1">
      <alignment horizontal="center" vertical="center" wrapText="1"/>
    </xf>
    <xf numFmtId="14" fontId="28" fillId="0" borderId="55" xfId="0" applyNumberFormat="1" applyFont="1" applyFill="1" applyBorder="1" applyAlignment="1">
      <alignment horizontal="center" vertical="center" wrapText="1"/>
    </xf>
    <xf numFmtId="10" fontId="28" fillId="0" borderId="4" xfId="61" applyNumberFormat="1" applyFont="1" applyFill="1" applyBorder="1" applyAlignment="1" applyProtection="1">
      <alignment horizontal="center" vertical="center" wrapText="1"/>
      <protection locked="0"/>
    </xf>
    <xf numFmtId="9" fontId="28" fillId="0" borderId="6" xfId="0" applyNumberFormat="1" applyFont="1" applyFill="1" applyBorder="1" applyAlignment="1">
      <alignment horizontal="center" vertical="center" wrapText="1"/>
    </xf>
    <xf numFmtId="9" fontId="28" fillId="0" borderId="58" xfId="0" applyNumberFormat="1" applyFont="1" applyFill="1" applyBorder="1" applyAlignment="1">
      <alignment horizontal="center" vertical="center" wrapText="1"/>
    </xf>
    <xf numFmtId="9" fontId="28" fillId="0" borderId="7" xfId="0" applyNumberFormat="1" applyFont="1" applyFill="1" applyBorder="1" applyAlignment="1">
      <alignment horizontal="center" vertical="center" wrapText="1"/>
    </xf>
    <xf numFmtId="175" fontId="16" fillId="0" borderId="69" xfId="0" applyNumberFormat="1" applyFont="1" applyFill="1" applyBorder="1" applyAlignment="1">
      <alignment horizontal="center" vertical="center" wrapText="1"/>
    </xf>
    <xf numFmtId="9" fontId="28" fillId="7" borderId="71" xfId="61" applyFont="1" applyFill="1" applyBorder="1" applyAlignment="1" applyProtection="1">
      <alignment horizontal="center" vertical="center" wrapText="1"/>
      <protection locked="0"/>
    </xf>
    <xf numFmtId="15" fontId="28" fillId="7" borderId="4" xfId="0" applyNumberFormat="1"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Continuous" vertical="top" wrapText="1"/>
    </xf>
    <xf numFmtId="164" fontId="28" fillId="0" borderId="74" xfId="0" applyNumberFormat="1" applyFont="1" applyFill="1" applyBorder="1" applyAlignment="1">
      <alignment horizontal="center" vertical="center" wrapText="1"/>
    </xf>
    <xf numFmtId="3" fontId="28" fillId="0" borderId="74" xfId="37" applyNumberFormat="1" applyFont="1" applyFill="1" applyBorder="1" applyAlignment="1" applyProtection="1">
      <alignment horizontal="center" vertical="center" wrapText="1"/>
      <protection locked="0"/>
    </xf>
    <xf numFmtId="5" fontId="28" fillId="0" borderId="74" xfId="37" applyNumberFormat="1" applyFont="1" applyFill="1" applyBorder="1" applyAlignment="1" applyProtection="1">
      <alignment horizontal="center" vertical="center" wrapText="1"/>
      <protection locked="0"/>
    </xf>
    <xf numFmtId="175" fontId="16" fillId="0" borderId="66" xfId="0" applyNumberFormat="1" applyFont="1" applyFill="1" applyBorder="1" applyAlignment="1" applyProtection="1">
      <alignment vertical="center" wrapText="1"/>
      <protection locked="0"/>
    </xf>
    <xf numFmtId="174" fontId="28" fillId="0" borderId="4" xfId="61" applyNumberFormat="1" applyFont="1" applyFill="1" applyBorder="1" applyAlignment="1" applyProtection="1">
      <alignment horizontal="center" vertical="center" wrapText="1"/>
      <protection locked="0"/>
    </xf>
    <xf numFmtId="165" fontId="16" fillId="5" borderId="11" xfId="37" applyNumberFormat="1" applyFont="1" applyFill="1" applyBorder="1" applyAlignment="1" applyProtection="1">
      <alignment vertical="center" wrapText="1"/>
      <protection locked="0"/>
    </xf>
    <xf numFmtId="175" fontId="16" fillId="5" borderId="66" xfId="0" applyNumberFormat="1" applyFont="1" applyFill="1" applyBorder="1" applyAlignment="1" applyProtection="1">
      <alignment vertical="center" wrapText="1"/>
      <protection locked="0"/>
    </xf>
    <xf numFmtId="0" fontId="18" fillId="0" borderId="30" xfId="0" applyFont="1" applyFill="1" applyBorder="1" applyAlignment="1" applyProtection="1">
      <alignment vertical="center"/>
    </xf>
    <xf numFmtId="0" fontId="18" fillId="0" borderId="42" xfId="0" applyFont="1" applyFill="1" applyBorder="1" applyAlignment="1" applyProtection="1">
      <alignment vertical="center"/>
    </xf>
    <xf numFmtId="9" fontId="28" fillId="0" borderId="4" xfId="61" applyFont="1" applyFill="1" applyBorder="1" applyAlignment="1">
      <alignment horizontal="center" vertical="center" wrapText="1"/>
    </xf>
    <xf numFmtId="9" fontId="28" fillId="0" borderId="55" xfId="0" applyNumberFormat="1" applyFont="1" applyFill="1" applyBorder="1" applyAlignment="1">
      <alignment horizontal="center" vertical="center" wrapText="1"/>
    </xf>
    <xf numFmtId="9" fontId="28" fillId="0" borderId="4" xfId="37" applyNumberFormat="1" applyFont="1" applyFill="1" applyBorder="1" applyAlignment="1" applyProtection="1">
      <alignment horizontal="center" vertical="center" wrapText="1"/>
      <protection locked="0"/>
    </xf>
    <xf numFmtId="0" fontId="28" fillId="0" borderId="7" xfId="0" applyFont="1" applyFill="1" applyBorder="1" applyAlignment="1">
      <alignment horizontal="center" vertical="center" wrapText="1"/>
    </xf>
    <xf numFmtId="0" fontId="28" fillId="0" borderId="9" xfId="0" quotePrefix="1" applyFont="1" applyFill="1" applyBorder="1" applyAlignment="1">
      <alignment horizontal="center" vertical="center" wrapText="1"/>
    </xf>
    <xf numFmtId="0" fontId="28" fillId="0" borderId="58" xfId="0" applyFont="1" applyFill="1" applyBorder="1" applyAlignment="1">
      <alignment horizontal="center" vertical="center" wrapText="1"/>
    </xf>
    <xf numFmtId="9" fontId="28" fillId="0" borderId="11" xfId="61" applyFont="1" applyFill="1" applyBorder="1" applyAlignment="1">
      <alignment horizontal="center" vertical="center" wrapText="1"/>
    </xf>
    <xf numFmtId="9" fontId="28" fillId="0" borderId="4" xfId="61" applyNumberFormat="1" applyFont="1" applyFill="1" applyBorder="1" applyAlignment="1" applyProtection="1">
      <alignment horizontal="center" vertical="center" wrapText="1"/>
      <protection locked="0"/>
    </xf>
    <xf numFmtId="9" fontId="28" fillId="0" borderId="4" xfId="61" applyFont="1" applyFill="1" applyBorder="1" applyAlignment="1" applyProtection="1">
      <alignment horizontal="center" vertical="center" wrapText="1"/>
      <protection locked="0"/>
    </xf>
    <xf numFmtId="15" fontId="28" fillId="0" borderId="4" xfId="33" applyNumberFormat="1" applyFont="1" applyFill="1" applyBorder="1" applyAlignment="1" applyProtection="1">
      <alignment horizontal="center" vertical="center" wrapText="1"/>
      <protection locked="0"/>
    </xf>
    <xf numFmtId="3" fontId="28" fillId="0" borderId="76" xfId="37" applyNumberFormat="1" applyFont="1" applyFill="1" applyBorder="1" applyAlignment="1" applyProtection="1">
      <alignment horizontal="center" vertical="center" wrapText="1"/>
      <protection locked="0"/>
    </xf>
    <xf numFmtId="175" fontId="28" fillId="0" borderId="9" xfId="0" applyNumberFormat="1" applyFont="1" applyFill="1" applyBorder="1" applyAlignment="1">
      <alignment horizontal="center" vertical="center" wrapText="1"/>
    </xf>
    <xf numFmtId="9" fontId="28" fillId="0" borderId="32" xfId="0" applyNumberFormat="1" applyFont="1" applyFill="1" applyBorder="1" applyAlignment="1">
      <alignment horizontal="center" vertical="center" wrapText="1"/>
    </xf>
    <xf numFmtId="175" fontId="28" fillId="0" borderId="77" xfId="0" applyNumberFormat="1" applyFont="1" applyFill="1" applyBorder="1" applyAlignment="1">
      <alignment horizontal="center" vertical="center" wrapText="1"/>
    </xf>
    <xf numFmtId="175" fontId="28" fillId="5" borderId="69" xfId="0" applyNumberFormat="1" applyFont="1" applyFill="1" applyBorder="1" applyAlignment="1">
      <alignment horizontal="center" vertical="center" wrapText="1"/>
    </xf>
    <xf numFmtId="0" fontId="28" fillId="0" borderId="4" xfId="62" applyFont="1" applyFill="1" applyBorder="1" applyAlignment="1">
      <alignment horizontal="center" vertical="center" wrapText="1"/>
    </xf>
    <xf numFmtId="9" fontId="28" fillId="0" borderId="71" xfId="62" applyNumberFormat="1" applyFont="1" applyFill="1" applyBorder="1" applyAlignment="1">
      <alignment horizontal="center" vertical="center" wrapText="1"/>
    </xf>
    <xf numFmtId="0" fontId="28" fillId="0" borderId="69" xfId="62" applyFont="1" applyFill="1" applyBorder="1" applyAlignment="1">
      <alignment horizontal="center" vertical="center" wrapText="1"/>
    </xf>
    <xf numFmtId="15" fontId="28" fillId="5" borderId="4" xfId="0" applyNumberFormat="1" applyFont="1" applyFill="1" applyBorder="1" applyAlignment="1" applyProtection="1">
      <alignment horizontal="center" vertical="center" wrapText="1"/>
      <protection locked="0"/>
    </xf>
    <xf numFmtId="174" fontId="28" fillId="0" borderId="4" xfId="61" applyNumberFormat="1" applyFont="1" applyFill="1" applyBorder="1" applyAlignment="1" applyProtection="1">
      <alignment horizontal="center" vertical="center" wrapText="1"/>
      <protection locked="0"/>
    </xf>
    <xf numFmtId="9" fontId="28" fillId="0" borderId="69" xfId="62" applyNumberFormat="1" applyFont="1" applyFill="1" applyBorder="1" applyAlignment="1">
      <alignment horizontal="center" vertical="center" wrapText="1"/>
    </xf>
    <xf numFmtId="175" fontId="28" fillId="0" borderId="69" xfId="62" applyNumberFormat="1" applyFont="1" applyFill="1" applyBorder="1" applyAlignment="1">
      <alignment horizontal="center" vertical="center" wrapText="1"/>
    </xf>
    <xf numFmtId="0" fontId="28" fillId="0" borderId="11" xfId="61" applyNumberFormat="1" applyFont="1" applyFill="1" applyBorder="1" applyAlignment="1">
      <alignment horizontal="center" vertical="center" wrapText="1"/>
    </xf>
    <xf numFmtId="0" fontId="28" fillId="0" borderId="55" xfId="62" applyFont="1" applyFill="1" applyBorder="1" applyAlignment="1">
      <alignment horizontal="center" vertical="center" wrapText="1"/>
    </xf>
    <xf numFmtId="9" fontId="28" fillId="0" borderId="73" xfId="0" applyNumberFormat="1" applyFont="1" applyFill="1" applyBorder="1" applyAlignment="1">
      <alignment horizontal="center" vertical="center" wrapText="1"/>
    </xf>
    <xf numFmtId="0" fontId="28" fillId="0" borderId="74" xfId="0" applyFont="1" applyFill="1" applyBorder="1" applyAlignment="1">
      <alignment horizontal="center" vertical="center" wrapText="1"/>
    </xf>
    <xf numFmtId="6" fontId="28" fillId="0" borderId="8" xfId="0" applyNumberFormat="1" applyFont="1" applyFill="1" applyBorder="1" applyAlignment="1">
      <alignment horizontal="center" vertical="center" wrapText="1"/>
    </xf>
    <xf numFmtId="165" fontId="16" fillId="0" borderId="11" xfId="37" applyNumberFormat="1" applyFont="1" applyFill="1" applyBorder="1" applyAlignment="1" applyProtection="1">
      <alignment vertical="center" wrapText="1"/>
      <protection locked="0"/>
    </xf>
    <xf numFmtId="0" fontId="28" fillId="0" borderId="11" xfId="0" applyFont="1" applyFill="1" applyBorder="1" applyAlignment="1" applyProtection="1">
      <alignment horizontal="center" vertical="center" wrapText="1"/>
      <protection locked="0"/>
    </xf>
    <xf numFmtId="0" fontId="28" fillId="5" borderId="11" xfId="0" applyFont="1" applyFill="1" applyBorder="1" applyAlignment="1" applyProtection="1">
      <alignment horizontal="center" vertical="center" wrapText="1"/>
      <protection locked="0"/>
    </xf>
    <xf numFmtId="0" fontId="28" fillId="0" borderId="55" xfId="0" applyFont="1" applyFill="1" applyBorder="1" applyAlignment="1" applyProtection="1">
      <alignment horizontal="center" vertical="center" wrapText="1"/>
      <protection locked="0"/>
    </xf>
    <xf numFmtId="0" fontId="14" fillId="0" borderId="78" xfId="0" applyFont="1" applyFill="1" applyBorder="1" applyAlignment="1" applyProtection="1">
      <alignment horizontal="center" vertical="center"/>
    </xf>
    <xf numFmtId="0" fontId="28" fillId="0" borderId="4" xfId="0" applyFont="1" applyFill="1" applyBorder="1" applyAlignment="1" applyProtection="1">
      <alignment vertical="center" wrapText="1"/>
      <protection locked="0"/>
    </xf>
    <xf numFmtId="174" fontId="28" fillId="0" borderId="4" xfId="61" applyNumberFormat="1"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9" fontId="28" fillId="5" borderId="69" xfId="61" applyFont="1" applyFill="1" applyBorder="1" applyAlignment="1" applyProtection="1">
      <alignment horizontal="center" vertical="center" wrapText="1"/>
      <protection locked="0"/>
    </xf>
    <xf numFmtId="174" fontId="28" fillId="5" borderId="69" xfId="61" applyNumberFormat="1" applyFont="1" applyFill="1" applyBorder="1" applyAlignment="1" applyProtection="1">
      <alignment horizontal="center" vertical="center" wrapText="1"/>
      <protection locked="0"/>
    </xf>
    <xf numFmtId="5" fontId="28" fillId="5" borderId="69" xfId="37" applyNumberFormat="1" applyFont="1" applyFill="1" applyBorder="1" applyAlignment="1" applyProtection="1">
      <alignment horizontal="center" vertical="center" wrapText="1"/>
      <protection locked="0"/>
    </xf>
    <xf numFmtId="0" fontId="28" fillId="0" borderId="0" xfId="0" applyFont="1" applyFill="1" applyAlignment="1">
      <alignment horizontal="center" vertical="center" wrapText="1"/>
    </xf>
    <xf numFmtId="0" fontId="52" fillId="0" borderId="69" xfId="0" applyFont="1" applyFill="1" applyBorder="1" applyAlignment="1">
      <alignment horizontal="center" vertical="center" wrapText="1"/>
    </xf>
    <xf numFmtId="9" fontId="28" fillId="0" borderId="71" xfId="61" applyFont="1" applyFill="1" applyBorder="1" applyAlignment="1" applyProtection="1">
      <alignment horizontal="center" vertical="center" wrapText="1"/>
      <protection locked="0"/>
    </xf>
    <xf numFmtId="5" fontId="16" fillId="0" borderId="69" xfId="0" applyNumberFormat="1" applyFont="1" applyFill="1" applyBorder="1" applyAlignment="1" applyProtection="1">
      <alignment horizontal="center" vertical="center"/>
      <protection locked="0"/>
    </xf>
    <xf numFmtId="174" fontId="28" fillId="3" borderId="22" xfId="61" applyNumberFormat="1" applyFont="1" applyFill="1" applyBorder="1" applyAlignment="1" applyProtection="1">
      <alignment horizontal="center" vertical="center" wrapText="1"/>
      <protection locked="0"/>
    </xf>
    <xf numFmtId="174" fontId="28" fillId="0" borderId="4" xfId="61" applyNumberFormat="1" applyFont="1" applyFill="1" applyBorder="1" applyAlignment="1" applyProtection="1">
      <alignment horizontal="center" vertical="center" wrapText="1"/>
      <protection locked="0"/>
    </xf>
    <xf numFmtId="174" fontId="28" fillId="0" borderId="22" xfId="61" applyNumberFormat="1" applyFont="1" applyFill="1" applyBorder="1" applyAlignment="1" applyProtection="1">
      <alignment horizontal="center" vertical="center" wrapText="1"/>
      <protection locked="0"/>
    </xf>
    <xf numFmtId="5" fontId="16" fillId="0" borderId="69" xfId="0" applyNumberFormat="1" applyFont="1" applyBorder="1" applyAlignment="1" applyProtection="1">
      <alignment horizontal="center" vertical="center"/>
      <protection locked="0"/>
    </xf>
    <xf numFmtId="0" fontId="16" fillId="4" borderId="8"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xf>
    <xf numFmtId="0" fontId="15" fillId="4" borderId="56" xfId="0" applyFont="1" applyFill="1" applyBorder="1" applyAlignment="1" applyProtection="1">
      <alignment horizontal="center" vertical="center"/>
    </xf>
    <xf numFmtId="0" fontId="15" fillId="4" borderId="31" xfId="0" applyFont="1" applyFill="1" applyBorder="1" applyAlignment="1" applyProtection="1">
      <alignment horizontal="center" vertical="center"/>
    </xf>
    <xf numFmtId="0" fontId="15" fillId="4" borderId="37" xfId="0" applyFont="1" applyFill="1" applyBorder="1" applyAlignment="1" applyProtection="1">
      <alignment horizontal="center" vertical="center"/>
    </xf>
    <xf numFmtId="3" fontId="16" fillId="4" borderId="4" xfId="0" applyNumberFormat="1" applyFont="1" applyFill="1" applyBorder="1" applyAlignment="1" applyProtection="1">
      <alignment horizontal="center" vertical="center"/>
      <protection locked="0"/>
    </xf>
    <xf numFmtId="3" fontId="16" fillId="4" borderId="8" xfId="0" applyNumberFormat="1" applyFont="1" applyFill="1" applyBorder="1" applyAlignment="1" applyProtection="1">
      <alignment horizontal="center" vertical="center"/>
      <protection locked="0"/>
    </xf>
    <xf numFmtId="0" fontId="16" fillId="4" borderId="57" xfId="0" applyFont="1" applyFill="1" applyBorder="1" applyAlignment="1" applyProtection="1">
      <alignment horizontal="center" vertical="center"/>
      <protection locked="0"/>
    </xf>
    <xf numFmtId="0" fontId="16" fillId="4" borderId="59" xfId="0" applyFont="1" applyFill="1" applyBorder="1" applyAlignment="1" applyProtection="1">
      <alignment horizontal="center" vertical="center"/>
      <protection locked="0"/>
    </xf>
    <xf numFmtId="3" fontId="16" fillId="4" borderId="4" xfId="0" applyNumberFormat="1" applyFont="1" applyFill="1" applyBorder="1" applyAlignment="1" applyProtection="1">
      <alignment horizontal="center" vertical="center" wrapText="1"/>
      <protection locked="0"/>
    </xf>
    <xf numFmtId="3" fontId="16" fillId="4" borderId="8" xfId="0" applyNumberFormat="1"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5" fillId="4" borderId="67" xfId="0" applyFont="1" applyFill="1" applyBorder="1" applyAlignment="1" applyProtection="1">
      <alignment horizontal="center" vertical="center"/>
    </xf>
    <xf numFmtId="0" fontId="15" fillId="4" borderId="38" xfId="0" applyFont="1" applyFill="1" applyBorder="1" applyAlignment="1" applyProtection="1">
      <alignment horizontal="center" vertical="center"/>
    </xf>
    <xf numFmtId="0" fontId="15" fillId="4" borderId="68" xfId="0" applyFont="1" applyFill="1" applyBorder="1" applyAlignment="1" applyProtection="1">
      <alignment horizontal="center" vertical="center"/>
    </xf>
    <xf numFmtId="3" fontId="15" fillId="4" borderId="67" xfId="0" applyNumberFormat="1" applyFont="1" applyFill="1" applyBorder="1" applyAlignment="1" applyProtection="1">
      <alignment horizontal="center" vertical="center" wrapText="1"/>
    </xf>
    <xf numFmtId="3" fontId="15" fillId="4" borderId="38" xfId="0" applyNumberFormat="1" applyFont="1" applyFill="1" applyBorder="1" applyAlignment="1" applyProtection="1">
      <alignment horizontal="center" vertical="center" wrapText="1"/>
    </xf>
    <xf numFmtId="3" fontId="15" fillId="4" borderId="68" xfId="0" applyNumberFormat="1"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protection locked="0"/>
    </xf>
    <xf numFmtId="0" fontId="16" fillId="0" borderId="48"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4" xfId="0" applyFont="1" applyFill="1" applyBorder="1" applyAlignment="1" applyProtection="1">
      <alignment horizontal="center" vertical="center" wrapText="1"/>
      <protection locked="0"/>
    </xf>
    <xf numFmtId="0" fontId="16" fillId="4" borderId="24" xfId="0" applyFont="1" applyFill="1" applyBorder="1" applyAlignment="1" applyProtection="1">
      <alignment horizontal="center" vertical="center" wrapText="1"/>
    </xf>
    <xf numFmtId="0" fontId="16" fillId="4" borderId="26" xfId="0" applyFont="1" applyFill="1" applyBorder="1" applyAlignment="1" applyProtection="1">
      <alignment horizontal="center" vertical="center"/>
    </xf>
    <xf numFmtId="0" fontId="16" fillId="0" borderId="33" xfId="0" applyFont="1" applyFill="1" applyBorder="1" applyAlignment="1" applyProtection="1">
      <alignment horizontal="center" vertical="center" wrapText="1"/>
    </xf>
    <xf numFmtId="0" fontId="16" fillId="0" borderId="31" xfId="0" applyFont="1" applyFill="1" applyBorder="1" applyAlignment="1" applyProtection="1">
      <alignment horizontal="center" vertical="center" wrapText="1"/>
    </xf>
    <xf numFmtId="0" fontId="28" fillId="0" borderId="4" xfId="0" applyFont="1" applyFill="1" applyBorder="1" applyAlignment="1" applyProtection="1">
      <alignment horizontal="center" vertical="center" wrapText="1"/>
      <protection locked="0"/>
    </xf>
    <xf numFmtId="9" fontId="28" fillId="0" borderId="4" xfId="0" applyNumberFormat="1" applyFont="1" applyFill="1" applyBorder="1" applyAlignment="1" applyProtection="1">
      <alignment horizontal="center" vertical="center" wrapText="1"/>
      <protection locked="0"/>
    </xf>
    <xf numFmtId="0" fontId="16" fillId="4" borderId="25"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10" fontId="28" fillId="0" borderId="4" xfId="0" applyNumberFormat="1" applyFont="1" applyFill="1" applyBorder="1" applyAlignment="1" applyProtection="1">
      <alignment horizontal="center" vertical="center" wrapText="1"/>
      <protection locked="0"/>
    </xf>
    <xf numFmtId="0" fontId="32" fillId="5" borderId="0" xfId="33" applyFont="1" applyFill="1" applyBorder="1" applyAlignment="1">
      <alignment horizontal="left" vertical="center" wrapText="1"/>
    </xf>
    <xf numFmtId="0" fontId="32" fillId="5" borderId="0" xfId="33" applyFont="1" applyFill="1" applyBorder="1" applyAlignment="1">
      <alignment horizontal="center" vertical="center" wrapText="1"/>
    </xf>
    <xf numFmtId="0" fontId="20" fillId="6" borderId="4" xfId="0" applyFont="1" applyFill="1" applyBorder="1" applyAlignment="1">
      <alignment horizontal="center" vertical="center"/>
    </xf>
    <xf numFmtId="0" fontId="22" fillId="5" borderId="0" xfId="0" applyFont="1" applyFill="1" applyBorder="1" applyAlignment="1">
      <alignment horizontal="center" vertical="center"/>
    </xf>
    <xf numFmtId="0" fontId="6" fillId="5" borderId="20"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6" fillId="5" borderId="12" xfId="0" applyFont="1" applyFill="1" applyBorder="1" applyAlignment="1">
      <alignment horizontal="left" vertical="center"/>
    </xf>
    <xf numFmtId="0" fontId="6" fillId="5" borderId="23" xfId="0" applyFont="1" applyFill="1" applyBorder="1" applyAlignment="1">
      <alignment horizontal="left" vertical="center"/>
    </xf>
    <xf numFmtId="0" fontId="20" fillId="6" borderId="13" xfId="0" applyFont="1" applyFill="1" applyBorder="1" applyAlignment="1">
      <alignment horizontal="left" vertical="center"/>
    </xf>
    <xf numFmtId="0" fontId="20" fillId="6" borderId="14" xfId="0" applyFont="1" applyFill="1" applyBorder="1" applyAlignment="1">
      <alignment horizontal="left" vertical="center"/>
    </xf>
    <xf numFmtId="0" fontId="20" fillId="6" borderId="60" xfId="0" applyFont="1" applyFill="1" applyBorder="1" applyAlignment="1">
      <alignment horizontal="center" vertical="center" wrapText="1"/>
    </xf>
    <xf numFmtId="0" fontId="20" fillId="6" borderId="62" xfId="0" applyFont="1" applyFill="1" applyBorder="1" applyAlignment="1">
      <alignment horizontal="center" vertical="center" wrapText="1"/>
    </xf>
    <xf numFmtId="0" fontId="29" fillId="0" borderId="0" xfId="33" applyFont="1" applyFill="1" applyBorder="1" applyAlignment="1">
      <alignment horizontal="left" vertical="center" wrapText="1"/>
    </xf>
    <xf numFmtId="0" fontId="31" fillId="5" borderId="0" xfId="34" applyFont="1" applyFill="1" applyBorder="1" applyAlignment="1" applyProtection="1">
      <alignment horizontal="left" vertical="center" wrapText="1"/>
    </xf>
    <xf numFmtId="0" fontId="32" fillId="5" borderId="0" xfId="34" applyFont="1" applyFill="1" applyBorder="1" applyAlignment="1" applyProtection="1">
      <alignment horizontal="center" vertical="center" wrapText="1"/>
    </xf>
    <xf numFmtId="0" fontId="31" fillId="5" borderId="0" xfId="33" applyFont="1" applyFill="1" applyBorder="1" applyAlignment="1">
      <alignment horizontal="left" vertical="center" wrapText="1"/>
    </xf>
    <xf numFmtId="0" fontId="29" fillId="5" borderId="0" xfId="33" applyFont="1" applyFill="1" applyBorder="1" applyAlignment="1">
      <alignment vertical="center" wrapText="1"/>
    </xf>
    <xf numFmtId="0" fontId="32" fillId="5" borderId="0" xfId="33" applyFont="1" applyFill="1" applyBorder="1" applyAlignment="1">
      <alignment vertical="center" wrapText="1"/>
    </xf>
    <xf numFmtId="0" fontId="35" fillId="5" borderId="0" xfId="34" applyFont="1" applyFill="1" applyBorder="1" applyAlignment="1" applyProtection="1">
      <alignment horizontal="center" vertical="center" wrapText="1"/>
    </xf>
    <xf numFmtId="14" fontId="15" fillId="0" borderId="22" xfId="0" applyNumberFormat="1" applyFont="1" applyBorder="1" applyAlignment="1" applyProtection="1">
      <alignment horizontal="center" vertical="center"/>
    </xf>
  </cellXfs>
  <cellStyles count="68">
    <cellStyle name="Cabecera 1" xfId="1" xr:uid="{00000000-0005-0000-0000-000000000000}"/>
    <cellStyle name="Cabecera 2" xfId="2" xr:uid="{00000000-0005-0000-0000-000001000000}"/>
    <cellStyle name="Comma" xfId="37" xr:uid="{00000000-0005-0000-0000-000002000000}"/>
    <cellStyle name="Comma 2" xfId="41" xr:uid="{0CB5DD81-8D84-46CA-87DC-941F8A79D280}"/>
    <cellStyle name="Comma 3" xfId="54" xr:uid="{3214BDD8-8A76-4FBB-97AE-B9C2484DDCC0}"/>
    <cellStyle name="Comma 4" xfId="59" xr:uid="{6980961E-4DCE-4186-B381-308D799FED05}"/>
    <cellStyle name="Comma 5" xfId="52" xr:uid="{1D266C54-5B2C-4C29-8CB5-09752D6BDA56}"/>
    <cellStyle name="Comma 6" xfId="43" xr:uid="{93ACA74A-DB16-4CD7-9777-810AB729ADE8}"/>
    <cellStyle name="Comma 7" xfId="51" xr:uid="{A2707752-E1FC-4D7C-B2D9-B6C0927EE0E1}"/>
    <cellStyle name="Comma 8" xfId="44" xr:uid="{B50524D3-D890-456C-AC74-5B695B19F728}"/>
    <cellStyle name="Comma 9" xfId="63" xr:uid="{30E74191-ED95-4E1E-840D-953CDFB2AC8B}"/>
    <cellStyle name="Comma0" xfId="3" xr:uid="{00000000-0005-0000-0000-000005000000}"/>
    <cellStyle name="Currency" xfId="4" xr:uid="{00000000-0005-0000-0000-000006000000}"/>
    <cellStyle name="Currency0" xfId="5" xr:uid="{00000000-0005-0000-0000-000009000000}"/>
    <cellStyle name="Date" xfId="6" xr:uid="{00000000-0005-0000-0000-00000A000000}"/>
    <cellStyle name="Euro" xfId="7" xr:uid="{00000000-0005-0000-0000-00000B000000}"/>
    <cellStyle name="Fecha" xfId="8" xr:uid="{00000000-0005-0000-0000-00000C000000}"/>
    <cellStyle name="Fijo" xfId="9" xr:uid="{00000000-0005-0000-0000-00000D000000}"/>
    <cellStyle name="Fixed" xfId="10" xr:uid="{00000000-0005-0000-0000-00000E000000}"/>
    <cellStyle name="Heading 1" xfId="11" xr:uid="{00000000-0005-0000-0000-00000F000000}"/>
    <cellStyle name="Heading 2" xfId="12" xr:uid="{00000000-0005-0000-0000-000010000000}"/>
    <cellStyle name="Heading1" xfId="13" xr:uid="{00000000-0005-0000-0000-000011000000}"/>
    <cellStyle name="Heading2" xfId="14" xr:uid="{00000000-0005-0000-0000-000012000000}"/>
    <cellStyle name="Hipervínculo" xfId="34" builtinId="8"/>
    <cellStyle name="Millares [0]" xfId="36" builtinId="6"/>
    <cellStyle name="Millares [0] 2" xfId="58" xr:uid="{784FAD80-5063-4BA4-8C66-AC6B19E2415A}"/>
    <cellStyle name="Millares 2" xfId="39" xr:uid="{C3022808-F0B2-438B-AC1F-9169E226D44E}"/>
    <cellStyle name="Millares 3" xfId="47" xr:uid="{159DC704-7308-46C2-BF44-803D3A084DCA}"/>
    <cellStyle name="Millares 4" xfId="46" xr:uid="{EDD44527-31AE-44F4-A71D-4208AF07124D}"/>
    <cellStyle name="Millares 5" xfId="55" xr:uid="{86019D99-36BF-4326-97F0-2CFF7F754947}"/>
    <cellStyle name="Millares 6" xfId="60" xr:uid="{4D40013F-858B-4A2F-B8C6-9057BEB95F62}"/>
    <cellStyle name="Millares 7" xfId="45" xr:uid="{4F791795-E05C-4CD1-8446-23E441D5097D}"/>
    <cellStyle name="Millares 8" xfId="42" xr:uid="{0DCB689B-286D-4000-911D-FEB570C287D4}"/>
    <cellStyle name="Millares 9" xfId="53" xr:uid="{4503904E-AE2C-4C90-88A6-018E40E99680}"/>
    <cellStyle name="Moneda 2" xfId="64" xr:uid="{87D4C05B-EC06-47B2-B873-7D4298358B0C}"/>
    <cellStyle name="Monetario" xfId="15" xr:uid="{00000000-0005-0000-0000-000015000000}"/>
    <cellStyle name="Monetario0" xfId="16" xr:uid="{00000000-0005-0000-0000-000016000000}"/>
    <cellStyle name="Normal" xfId="0" builtinId="0"/>
    <cellStyle name="Normal 2" xfId="32" xr:uid="{00000000-0005-0000-0000-000018000000}"/>
    <cellStyle name="Normal 2 2" xfId="56" xr:uid="{07D5DC94-9C4F-4447-94B9-3C70D0B99780}"/>
    <cellStyle name="Normal 2 2 2" xfId="67" xr:uid="{C7DF01B7-F08B-4E77-8132-EBD5C47FEC32}"/>
    <cellStyle name="Normal 2 3" xfId="66" xr:uid="{93FBE1E2-98DE-4DFE-814E-C6E755504B29}"/>
    <cellStyle name="Normal 3" xfId="35" xr:uid="{00000000-0005-0000-0000-000056000000}"/>
    <cellStyle name="Normal 3 2" xfId="57" xr:uid="{3150428F-19CF-4B25-BBCE-251798E7EDDF}"/>
    <cellStyle name="Normal 4" xfId="38" xr:uid="{8C47CB27-35EF-4AFF-A914-4B7A3F94203B}"/>
    <cellStyle name="Normal 5" xfId="62" xr:uid="{1FC0FD7C-0485-4A4F-995E-4BAE9C480FD9}"/>
    <cellStyle name="Normal 7" xfId="33" xr:uid="{00000000-0005-0000-0000-000019000000}"/>
    <cellStyle name="Percent" xfId="61" xr:uid="{00000000-0005-0000-0000-00001A000000}"/>
    <cellStyle name="Percent 2" xfId="48" xr:uid="{E0BE8247-433F-4D1A-9493-E371BDAD6D6F}"/>
    <cellStyle name="Porcentaje 2" xfId="40" xr:uid="{99EAECBB-8C38-4D3C-8E16-465B7A9A32E6}"/>
    <cellStyle name="Porcentaje 3" xfId="49" xr:uid="{4211383D-C792-40EF-8545-0499DA9B5AC5}"/>
    <cellStyle name="Porcentaje 4" xfId="65" xr:uid="{6F40327C-4A93-4CD3-93A9-FBEAF058381D}"/>
    <cellStyle name="Punto" xfId="17" xr:uid="{00000000-0005-0000-0000-00001C000000}"/>
    <cellStyle name="Punto0" xfId="18" xr:uid="{00000000-0005-0000-0000-00001D000000}"/>
    <cellStyle name="Punto0 2" xfId="50" xr:uid="{14235ACC-B4EE-4854-9AAA-A64173A5B1B3}"/>
    <cellStyle name="Resumen" xfId="19" xr:uid="{00000000-0005-0000-0000-00001E000000}"/>
    <cellStyle name="Text" xfId="20" xr:uid="{00000000-0005-0000-0000-00001F000000}"/>
    <cellStyle name="Total" xfId="21" builtinId="25" customBuiltin="1"/>
    <cellStyle name="ДАТА" xfId="22" xr:uid="{00000000-0005-0000-0000-000021000000}"/>
    <cellStyle name="ДЕНЕЖНЫЙ_BOPENGC" xfId="23" xr:uid="{00000000-0005-0000-0000-000022000000}"/>
    <cellStyle name="ЗАГОЛОВОК1" xfId="24" xr:uid="{00000000-0005-0000-0000-000023000000}"/>
    <cellStyle name="ЗАГОЛОВОК2" xfId="25" xr:uid="{00000000-0005-0000-0000-000024000000}"/>
    <cellStyle name="ИТОГОВЫЙ" xfId="26" xr:uid="{00000000-0005-0000-0000-000025000000}"/>
    <cellStyle name="Обычный_BOPENGC" xfId="27" xr:uid="{00000000-0005-0000-0000-000026000000}"/>
    <cellStyle name="ПРОЦЕНТНЫЙ_BOPENGC" xfId="28" xr:uid="{00000000-0005-0000-0000-000027000000}"/>
    <cellStyle name="ТЕКСТ" xfId="29" xr:uid="{00000000-0005-0000-0000-000028000000}"/>
    <cellStyle name="ФИКСИРОВАННЫЙ" xfId="30" xr:uid="{00000000-0005-0000-0000-000029000000}"/>
    <cellStyle name="ФИНАНСОВЫЙ_BOPENGC" xfId="31" xr:uid="{00000000-0005-0000-0000-00002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11907</xdr:colOff>
      <xdr:row>1</xdr:row>
      <xdr:rowOff>33779</xdr:rowOff>
    </xdr:from>
    <xdr:to>
      <xdr:col>3</xdr:col>
      <xdr:colOff>18529</xdr:colOff>
      <xdr:row>1</xdr:row>
      <xdr:rowOff>456654</xdr:rowOff>
    </xdr:to>
    <xdr:pic>
      <xdr:nvPicPr>
        <xdr:cNvPr id="4" name="Imagen 4">
          <a:extLst>
            <a:ext uri="{FF2B5EF4-FFF2-40B4-BE49-F238E27FC236}">
              <a16:creationId xmlns:a16="http://schemas.microsoft.com/office/drawing/2014/main" id="{94409954-649A-40BE-9E2B-5B759A38D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0348" y="145838"/>
          <a:ext cx="1945240" cy="42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G%20Gobi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 val="LIBRO_CODIGOS_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 val="Acciones Pacto Descentralizació"/>
      <sheetName val="Acciones Pacto Étnic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OS"/>
      <sheetName val="Listas"/>
      <sheetName val="Supuestos"/>
      <sheetName val="Recorte"/>
      <sheetName val="Basico"/>
      <sheetName val="Solicitudes Filtradas"/>
      <sheetName val="apacdo"/>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 val="98-2002"/>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carbocol"/>
      <sheetName val="CODE LIST"/>
      <sheetName val="RESUOPE"/>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Solicitudes Filtradas"/>
      <sheetName val="TECHOS"/>
      <sheetName val="Recorte"/>
      <sheetName val="anual1"/>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ortizv@mineducacion.gov.co;%20cbonilla@orgsolidarias.gov.co" TargetMode="External"/><Relationship Id="rId18" Type="http://schemas.openxmlformats.org/officeDocument/2006/relationships/hyperlink" Target="mailto:gserrano@supersolidaria.gov.co" TargetMode="External"/><Relationship Id="rId26" Type="http://schemas.openxmlformats.org/officeDocument/2006/relationships/hyperlink" Target="mailto:halzate@supersolidaria.gov.co;%20cgutierrez@supersolidaria.gov.co;%20maribel.reyes@orgsolidarias.gov.co;%20drubio@mintrabajo.gov.co;%20emorenob@dane.gov.co" TargetMode="External"/><Relationship Id="rId39" Type="http://schemas.openxmlformats.org/officeDocument/2006/relationships/hyperlink" Target="mailto:jlopezg@supersolidaria.gov.co" TargetMode="External"/><Relationship Id="rId21" Type="http://schemas.openxmlformats.org/officeDocument/2006/relationships/hyperlink" Target="mailto:drubio@mintrabajo.gov.co;%20ehyder.barbosa@orgsolidarias.gov.co" TargetMode="External"/><Relationship Id="rId34" Type="http://schemas.openxmlformats.org/officeDocument/2006/relationships/hyperlink" Target="mailto:halzate@supersolidaria.gov.co" TargetMode="External"/><Relationship Id="rId7" Type="http://schemas.openxmlformats.org/officeDocument/2006/relationships/hyperlink" Target="mailto:cbonilla@orgsolidarias.gov.co;%20drubio@mintrabajo.gov.co" TargetMode="External"/><Relationship Id="rId2" Type="http://schemas.openxmlformats.org/officeDocument/2006/relationships/hyperlink" Target="mailto:ehyder.barbosa@orgsolidarias.gov.co" TargetMode="External"/><Relationship Id="rId16" Type="http://schemas.openxmlformats.org/officeDocument/2006/relationships/hyperlink" Target="mailto:gserrano@supersolidaria.gov.co" TargetMode="External"/><Relationship Id="rId20" Type="http://schemas.openxmlformats.org/officeDocument/2006/relationships/hyperlink" Target="mailto:maribel.reyes@orgsolidarias.gov.co" TargetMode="External"/><Relationship Id="rId29" Type="http://schemas.openxmlformats.org/officeDocument/2006/relationships/hyperlink" Target="mailto:lvargas@funcionpublica.gov.co;%20ehyder.barbosa@orgsolidarias.gov.co;%20drubio@mintrabajo.gov.co" TargetMode="External"/><Relationship Id="rId41" Type="http://schemas.openxmlformats.org/officeDocument/2006/relationships/drawing" Target="../drawings/drawing1.xml"/><Relationship Id="rId1" Type="http://schemas.openxmlformats.org/officeDocument/2006/relationships/hyperlink" Target="mailto:ehyder.barbosa@orgsolidarias.gov.co;%20drubio@mintrabajo.gov.co;%20halzate@supersolidaria.gov.co;%20cgutierrez@supersolidaria.gov.co" TargetMode="External"/><Relationship Id="rId6" Type="http://schemas.openxmlformats.org/officeDocument/2006/relationships/hyperlink" Target="mailto:ehyder.barbosa@orgsolidarias.gov.co" TargetMode="External"/><Relationship Id="rId11" Type="http://schemas.openxmlformats.org/officeDocument/2006/relationships/hyperlink" Target="mailto:cbonilla@orgsolidarias.gov.co%20;%20dmtorres@mineducacion.gov.co" TargetMode="External"/><Relationship Id="rId24" Type="http://schemas.openxmlformats.org/officeDocument/2006/relationships/hyperlink" Target="mailto:ehyder.barbosa@orgsolidarias.gov.co;%20drubio@mintrabajo.gov.co" TargetMode="External"/><Relationship Id="rId32" Type="http://schemas.openxmlformats.org/officeDocument/2006/relationships/hyperlink" Target="mailto:maribel.reyes@orgsolidarias.gov.co" TargetMode="External"/><Relationship Id="rId37" Type="http://schemas.openxmlformats.org/officeDocument/2006/relationships/hyperlink" Target="mailto:Natalia.guevara@minhacienda.gov.c;%20jhernandez@mintrabajo.gov.co" TargetMode="External"/><Relationship Id="rId40" Type="http://schemas.openxmlformats.org/officeDocument/2006/relationships/printerSettings" Target="../printerSettings/printerSettings1.bin"/><Relationship Id="rId5" Type="http://schemas.openxmlformats.org/officeDocument/2006/relationships/hyperlink" Target="mailto:ehyder.barbosa@orgsolidarias.gov.co" TargetMode="External"/><Relationship Id="rId15" Type="http://schemas.openxmlformats.org/officeDocument/2006/relationships/hyperlink" Target="mailto:jlopezg@supersolidaria.gov.co" TargetMode="External"/><Relationship Id="rId23" Type="http://schemas.openxmlformats.org/officeDocument/2006/relationships/hyperlink" Target="mailto:rtorres@orgsolidarias.gov.co;%20drubio@mintrabajo.gov.co" TargetMode="External"/><Relationship Id="rId28" Type="http://schemas.openxmlformats.org/officeDocument/2006/relationships/hyperlink" Target="mailto:halzate@supersolidaria.gov.co;%20cgutierrez@supersolidaria.gov.co;%20jpcardosot@dane.gov.co%0aehyder.barbosa@orgsolidarias.gov.co;%20drubio@mintrabajo.gov.co;" TargetMode="External"/><Relationship Id="rId36" Type="http://schemas.openxmlformats.org/officeDocument/2006/relationships/hyperlink" Target="mailto:cjhernan@urf.gov.co" TargetMode="External"/><Relationship Id="rId10" Type="http://schemas.openxmlformats.org/officeDocument/2006/relationships/hyperlink" Target="mailto:ehyder.barbosa@orgsolidarias.gov.co;%20drubio@mintrabajo.gov.co" TargetMode="External"/><Relationship Id="rId19" Type="http://schemas.openxmlformats.org/officeDocument/2006/relationships/hyperlink" Target="mailto:maribel.reyes@orgsolidarias.gov.co" TargetMode="External"/><Relationship Id="rId31" Type="http://schemas.openxmlformats.org/officeDocument/2006/relationships/hyperlink" Target="mailto:maribel.reyes@orgsolidarias.gov.co" TargetMode="External"/><Relationship Id="rId4" Type="http://schemas.openxmlformats.org/officeDocument/2006/relationships/hyperlink" Target="mailto:ehyder.barbosa@orgsolidarias.gov.co;%20drubio@mintrabajo.gov.co" TargetMode="External"/><Relationship Id="rId9" Type="http://schemas.openxmlformats.org/officeDocument/2006/relationships/hyperlink" Target="mailto:gserrano@supersolidaria.gov.co;%20mbeltran@supersolidaria.gov.co" TargetMode="External"/><Relationship Id="rId14" Type="http://schemas.openxmlformats.org/officeDocument/2006/relationships/hyperlink" Target="mailto:rubygere@esap.edu.co;%20cbonilla@orgsolidarias.gov.co" TargetMode="External"/><Relationship Id="rId22" Type="http://schemas.openxmlformats.org/officeDocument/2006/relationships/hyperlink" Target="mailto:mtorres@orgsolidarias.gov.co" TargetMode="External"/><Relationship Id="rId27" Type="http://schemas.openxmlformats.org/officeDocument/2006/relationships/hyperlink" Target="mailto:jpcardosot@dane.gov.co;%20halzate@supersolidaria.gov.co;%20cgutierrez@supersolidaria.gov.co;%20ehyder.barbosa@orgsolidarias.gov.co" TargetMode="External"/><Relationship Id="rId30" Type="http://schemas.openxmlformats.org/officeDocument/2006/relationships/hyperlink" Target="mailto:maribel.reyes@orgsolidarias.gov.co" TargetMode="External"/><Relationship Id="rId35" Type="http://schemas.openxmlformats.org/officeDocument/2006/relationships/hyperlink" Target="mailto:sergio.ramirez@minagricultura.gov.co" TargetMode="External"/><Relationship Id="rId8" Type="http://schemas.openxmlformats.org/officeDocument/2006/relationships/hyperlink" Target="mailto:halzate@supersolidaria.gov.co" TargetMode="External"/><Relationship Id="rId3" Type="http://schemas.openxmlformats.org/officeDocument/2006/relationships/hyperlink" Target="mailto:ehyder.barbosa@orgsolidarias.gov.co" TargetMode="External"/><Relationship Id="rId12" Type="http://schemas.openxmlformats.org/officeDocument/2006/relationships/hyperlink" Target="mailto:cbonilla@orgsolidarias.gov.co" TargetMode="External"/><Relationship Id="rId17" Type="http://schemas.openxmlformats.org/officeDocument/2006/relationships/hyperlink" Target="mailto:gserrano@supersolidaria.gov.co" TargetMode="External"/><Relationship Id="rId25" Type="http://schemas.openxmlformats.org/officeDocument/2006/relationships/hyperlink" Target="mailto:jorge.arcieri@bancoldex.com" TargetMode="External"/><Relationship Id="rId33" Type="http://schemas.openxmlformats.org/officeDocument/2006/relationships/hyperlink" Target="mailto:maribel.reyes@orgsolidarias.gov.co" TargetMode="External"/><Relationship Id="rId38" Type="http://schemas.openxmlformats.org/officeDocument/2006/relationships/hyperlink" Target="mailto:jlopezg@supersolidaria.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430"/>
  <sheetViews>
    <sheetView showGridLines="0" tabSelected="1" zoomScale="85" zoomScaleNormal="85" zoomScaleSheetLayoutView="20" zoomScalePageLayoutView="35" workbookViewId="0">
      <selection activeCell="H4" sqref="H4"/>
    </sheetView>
  </sheetViews>
  <sheetFormatPr baseColWidth="10" defaultColWidth="10.85546875" defaultRowHeight="33.75" customHeight="1"/>
  <cols>
    <col min="1" max="1" width="1.140625" style="21" customWidth="1"/>
    <col min="2" max="2" width="14.42578125" style="142" customWidth="1"/>
    <col min="3" max="3" width="14.5703125" style="35" customWidth="1"/>
    <col min="4" max="4" width="62.85546875" style="24" customWidth="1"/>
    <col min="5" max="5" width="13.5703125" style="171" customWidth="1"/>
    <col min="6" max="6" width="11.5703125" style="142" customWidth="1"/>
    <col min="7" max="7" width="24.42578125" style="142" customWidth="1"/>
    <col min="8" max="8" width="21.42578125" style="142" customWidth="1"/>
    <col min="9" max="9" width="19" style="142" customWidth="1"/>
    <col min="10" max="10" width="31.42578125" style="142" customWidth="1"/>
    <col min="11" max="11" width="10.42578125" style="142" customWidth="1"/>
    <col min="12" max="12" width="11.140625" style="142" customWidth="1"/>
    <col min="13" max="13" width="12.85546875" style="142" customWidth="1"/>
    <col min="14" max="14" width="43" style="142" customWidth="1"/>
    <col min="15" max="15" width="56" style="196" customWidth="1"/>
    <col min="16" max="16" width="16.42578125" style="142" customWidth="1"/>
    <col min="17" max="22" width="12.42578125" style="24" customWidth="1"/>
    <col min="23" max="23" width="11.140625" style="36" customWidth="1"/>
    <col min="24" max="25" width="14.5703125" style="36" customWidth="1"/>
    <col min="26" max="26" width="16.5703125" style="36" customWidth="1"/>
    <col min="27" max="27" width="14.5703125" style="36" customWidth="1"/>
    <col min="28" max="28" width="17.42578125" style="36" customWidth="1"/>
    <col min="29" max="29" width="10.85546875" style="36" customWidth="1"/>
    <col min="30" max="30" width="15.42578125" style="36" customWidth="1"/>
    <col min="31" max="31" width="15.5703125" style="24" customWidth="1"/>
    <col min="32" max="32" width="10.85546875" style="24" customWidth="1"/>
    <col min="33" max="33" width="14.42578125" style="24" customWidth="1"/>
    <col min="34" max="34" width="11.140625" style="24" customWidth="1"/>
    <col min="35" max="36" width="10.85546875" style="24" customWidth="1"/>
    <col min="37" max="37" width="16.140625" style="24" customWidth="1"/>
    <col min="38" max="38" width="11.140625" style="24" customWidth="1"/>
    <col min="39" max="40" width="10.85546875" style="24" customWidth="1"/>
    <col min="41" max="42" width="11.140625" style="24" customWidth="1"/>
    <col min="43" max="44" width="10.85546875" style="24" customWidth="1"/>
    <col min="45" max="46" width="11.140625" style="24" customWidth="1"/>
    <col min="47" max="48" width="10.85546875" style="24" customWidth="1"/>
    <col min="49" max="49" width="15" style="24" customWidth="1"/>
    <col min="50" max="50" width="11.140625" style="24" customWidth="1"/>
    <col min="51" max="51" width="14" style="24" customWidth="1"/>
    <col min="52" max="52" width="16.42578125" style="24" bestFit="1" customWidth="1"/>
    <col min="53" max="53" width="19" style="24" customWidth="1"/>
    <col min="54" max="54" width="14.140625" style="24" customWidth="1"/>
    <col min="55" max="55" width="15.42578125" style="24" customWidth="1"/>
    <col min="56" max="56" width="14.140625" style="24" customWidth="1"/>
    <col min="57" max="57" width="9.85546875" style="24" customWidth="1"/>
    <col min="58" max="59" width="15.42578125" style="24" customWidth="1"/>
    <col min="60" max="60" width="19" style="24" customWidth="1"/>
    <col min="61" max="61" width="14.140625" style="24" customWidth="1"/>
    <col min="62" max="62" width="15.42578125" style="24" customWidth="1"/>
    <col min="63" max="63" width="14.140625" style="24" customWidth="1"/>
    <col min="64" max="64" width="9.85546875" style="24" customWidth="1"/>
    <col min="65" max="66" width="15.42578125" style="24" customWidth="1"/>
    <col min="67" max="67" width="19" style="24" customWidth="1"/>
    <col min="68" max="68" width="14.140625" style="24" customWidth="1"/>
    <col min="69" max="69" width="15.42578125" style="24" customWidth="1"/>
    <col min="70" max="70" width="14.140625" style="24" customWidth="1"/>
    <col min="71" max="71" width="9.85546875" style="24" customWidth="1"/>
    <col min="72" max="73" width="15.42578125" style="24" customWidth="1"/>
    <col min="74" max="74" width="19" style="24" customWidth="1"/>
    <col min="75" max="75" width="14.140625" style="24" customWidth="1"/>
    <col min="76" max="76" width="15.42578125" style="24" customWidth="1"/>
    <col min="77" max="77" width="14.140625" style="24" customWidth="1"/>
    <col min="78" max="78" width="9.85546875" style="24" customWidth="1"/>
    <col min="79" max="80" width="15.42578125" style="24" customWidth="1"/>
    <col min="81" max="81" width="19" style="24" customWidth="1"/>
    <col min="82" max="82" width="14.140625" style="24" customWidth="1"/>
    <col min="83" max="83" width="15.42578125" style="24" customWidth="1"/>
    <col min="84" max="84" width="14.140625" style="24" customWidth="1"/>
    <col min="85" max="85" width="9.85546875" style="24" customWidth="1"/>
    <col min="86" max="87" width="15.42578125" style="24" customWidth="1"/>
    <col min="88" max="88" width="19" style="24" customWidth="1"/>
    <col min="89" max="89" width="14.140625" style="24" customWidth="1"/>
    <col min="90" max="90" width="15.42578125" style="24" customWidth="1"/>
    <col min="91" max="91" width="14.140625" style="24" customWidth="1"/>
    <col min="92" max="92" width="9.85546875" style="24" customWidth="1"/>
    <col min="93" max="94" width="15.42578125" style="24" customWidth="1"/>
    <col min="95" max="16384" width="10.85546875" style="24"/>
  </cols>
  <sheetData>
    <row r="1" spans="1:94" s="21" customFormat="1" ht="9" customHeight="1" thickBot="1">
      <c r="B1" s="125"/>
      <c r="C1" s="22"/>
      <c r="E1" s="153"/>
      <c r="F1" s="125"/>
      <c r="G1" s="125"/>
      <c r="H1" s="125"/>
      <c r="I1" s="125"/>
      <c r="J1" s="125"/>
      <c r="K1" s="125"/>
      <c r="L1" s="125"/>
      <c r="M1" s="125"/>
      <c r="N1" s="125"/>
      <c r="O1" s="188"/>
      <c r="P1" s="125"/>
      <c r="W1" s="23"/>
      <c r="X1" s="23"/>
      <c r="Y1" s="23"/>
      <c r="Z1" s="23"/>
      <c r="AA1" s="23"/>
      <c r="AB1" s="23"/>
      <c r="AC1" s="23"/>
      <c r="AD1" s="23"/>
    </row>
    <row r="2" spans="1:94" ht="39" customHeight="1" thickBot="1">
      <c r="B2" s="183"/>
      <c r="C2" s="52"/>
      <c r="D2" s="52"/>
      <c r="E2" s="154"/>
      <c r="F2" s="126"/>
      <c r="G2" s="126"/>
      <c r="H2" s="126"/>
      <c r="I2" s="126"/>
      <c r="J2" s="173"/>
      <c r="K2" s="126"/>
      <c r="L2" s="126"/>
      <c r="M2" s="126"/>
      <c r="N2" s="126"/>
      <c r="O2" s="189"/>
      <c r="P2" s="126"/>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row>
    <row r="3" spans="1:94" ht="21" customHeight="1">
      <c r="B3" s="215" t="s">
        <v>0</v>
      </c>
      <c r="C3" s="78"/>
      <c r="D3" s="291" t="s">
        <v>1</v>
      </c>
      <c r="E3" s="155"/>
      <c r="F3" s="127"/>
      <c r="G3" s="127"/>
      <c r="H3" s="127"/>
      <c r="I3" s="127"/>
      <c r="J3" s="127"/>
      <c r="K3" s="127"/>
      <c r="L3" s="127"/>
      <c r="M3" s="127"/>
      <c r="N3" s="127"/>
      <c r="O3" s="190"/>
      <c r="P3" s="127"/>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row>
    <row r="4" spans="1:94" ht="21" customHeight="1">
      <c r="B4" s="216" t="s">
        <v>2</v>
      </c>
      <c r="C4" s="62"/>
      <c r="D4" s="62">
        <v>4051</v>
      </c>
      <c r="E4" s="156"/>
      <c r="F4" s="152"/>
      <c r="G4" s="128" t="s">
        <v>3</v>
      </c>
      <c r="H4" s="393">
        <v>44466</v>
      </c>
      <c r="I4" s="179"/>
      <c r="J4" s="174"/>
      <c r="K4" s="128" t="s">
        <v>4</v>
      </c>
      <c r="L4" s="180"/>
      <c r="M4" s="180"/>
      <c r="N4" s="179"/>
      <c r="O4" s="72"/>
      <c r="P4" s="72"/>
      <c r="Q4" s="73"/>
      <c r="R4" s="72"/>
      <c r="S4" s="74" t="s">
        <v>5</v>
      </c>
      <c r="T4" s="74"/>
      <c r="U4" s="74"/>
      <c r="V4" s="74"/>
      <c r="W4" s="74"/>
      <c r="X4" s="119" t="s">
        <v>6</v>
      </c>
      <c r="Y4" s="119"/>
      <c r="Z4" s="119"/>
      <c r="AA4" s="119"/>
      <c r="AB4" s="119"/>
      <c r="AC4" s="119"/>
      <c r="AD4" s="75"/>
      <c r="AE4" s="77" t="s">
        <v>7</v>
      </c>
      <c r="AF4" s="76"/>
      <c r="AG4" s="214" t="s">
        <v>435</v>
      </c>
      <c r="AH4" s="76"/>
      <c r="AI4" s="76"/>
      <c r="AJ4" s="76"/>
      <c r="AK4" s="76"/>
      <c r="AL4" s="76"/>
      <c r="AM4" s="76"/>
      <c r="AN4" s="76"/>
      <c r="AO4" s="76"/>
      <c r="AP4" s="76"/>
      <c r="AQ4" s="76"/>
      <c r="AR4" s="76"/>
      <c r="AS4" s="76"/>
      <c r="AT4" s="76"/>
      <c r="AU4" s="76"/>
      <c r="AV4" s="76"/>
      <c r="AW4" s="76"/>
      <c r="AX4" s="76"/>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row>
    <row r="5" spans="1:94" ht="21" customHeight="1" thickBot="1">
      <c r="B5" s="217" t="s">
        <v>8</v>
      </c>
      <c r="C5" s="79"/>
      <c r="D5" s="292" t="s">
        <v>475</v>
      </c>
      <c r="E5" s="157"/>
      <c r="F5" s="129"/>
      <c r="G5" s="129"/>
      <c r="H5" s="129"/>
      <c r="I5" s="129"/>
      <c r="J5" s="129"/>
      <c r="K5" s="129"/>
      <c r="L5" s="129"/>
      <c r="M5" s="129"/>
      <c r="N5" s="129"/>
      <c r="O5" s="191"/>
      <c r="P5" s="129"/>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row>
    <row r="6" spans="1:94" ht="33.75" customHeight="1" thickBot="1">
      <c r="B6" s="185"/>
      <c r="C6" s="47"/>
      <c r="D6" s="47"/>
      <c r="E6" s="158"/>
      <c r="F6" s="130"/>
      <c r="G6" s="130"/>
      <c r="H6" s="130"/>
      <c r="I6" s="130"/>
      <c r="J6" s="175"/>
      <c r="K6" s="130"/>
      <c r="L6" s="130"/>
      <c r="M6" s="130"/>
      <c r="N6" s="130"/>
      <c r="O6" s="130"/>
      <c r="P6" s="130"/>
      <c r="Q6" s="49"/>
      <c r="R6" s="49" t="s">
        <v>9</v>
      </c>
      <c r="S6" s="47"/>
      <c r="T6" s="47"/>
      <c r="U6" s="47"/>
      <c r="V6" s="47"/>
      <c r="W6" s="47"/>
      <c r="X6" s="47"/>
      <c r="Y6" s="47"/>
      <c r="Z6" s="47"/>
      <c r="AA6" s="47"/>
      <c r="AB6" s="47"/>
      <c r="AC6" s="47"/>
      <c r="AD6" s="47"/>
      <c r="AE6" s="104"/>
      <c r="AF6" s="47"/>
      <c r="AG6" s="47"/>
      <c r="AH6" s="47"/>
      <c r="AI6" s="47"/>
      <c r="AJ6" s="47"/>
      <c r="AK6" s="47"/>
      <c r="AL6" s="47"/>
      <c r="AM6" s="47"/>
      <c r="AN6" s="47"/>
      <c r="AO6" s="47"/>
      <c r="AP6" s="47"/>
      <c r="AQ6" s="47"/>
      <c r="AR6" s="47"/>
      <c r="AS6" s="47"/>
      <c r="AT6" s="47"/>
      <c r="AU6" s="47"/>
      <c r="AV6" s="47"/>
      <c r="AW6" s="47"/>
      <c r="AX6" s="47"/>
      <c r="AY6" s="47"/>
      <c r="AZ6" s="48"/>
      <c r="BA6" s="49"/>
      <c r="BB6" s="49"/>
      <c r="BC6" s="49"/>
      <c r="BD6" s="49"/>
      <c r="BE6" s="49"/>
      <c r="BF6" s="49"/>
      <c r="BG6" s="49"/>
      <c r="BH6" s="49"/>
      <c r="BI6" s="49"/>
      <c r="BJ6" s="49"/>
      <c r="BK6" s="49"/>
      <c r="BL6" s="49"/>
      <c r="BM6" s="49"/>
      <c r="BN6" s="49"/>
      <c r="BO6" s="49" t="s">
        <v>10</v>
      </c>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row>
    <row r="7" spans="1:94" s="26" customFormat="1" ht="29.1" customHeight="1">
      <c r="A7" s="21"/>
      <c r="B7" s="365" t="s">
        <v>11</v>
      </c>
      <c r="C7" s="365" t="s">
        <v>12</v>
      </c>
      <c r="D7" s="371" t="s">
        <v>13</v>
      </c>
      <c r="E7" s="365" t="s">
        <v>14</v>
      </c>
      <c r="F7" s="365" t="s">
        <v>15</v>
      </c>
      <c r="G7" s="352" t="s">
        <v>16</v>
      </c>
      <c r="H7" s="353"/>
      <c r="I7" s="353"/>
      <c r="J7" s="354"/>
      <c r="K7" s="352" t="s">
        <v>17</v>
      </c>
      <c r="L7" s="354"/>
      <c r="M7" s="352" t="s">
        <v>18</v>
      </c>
      <c r="N7" s="353"/>
      <c r="O7" s="353"/>
      <c r="P7" s="353"/>
      <c r="Q7" s="353"/>
      <c r="R7" s="353"/>
      <c r="S7" s="353"/>
      <c r="T7" s="353"/>
      <c r="U7" s="353"/>
      <c r="V7" s="353"/>
      <c r="W7" s="353"/>
      <c r="X7" s="354"/>
      <c r="Y7" s="355" t="s">
        <v>19</v>
      </c>
      <c r="Z7" s="356"/>
      <c r="AA7" s="356"/>
      <c r="AB7" s="356"/>
      <c r="AC7" s="356"/>
      <c r="AD7" s="357"/>
      <c r="AE7" s="283" t="s">
        <v>20</v>
      </c>
      <c r="AF7" s="98"/>
      <c r="AG7" s="98"/>
      <c r="AH7" s="98"/>
      <c r="AI7" s="98"/>
      <c r="AJ7" s="98"/>
      <c r="AK7" s="98"/>
      <c r="AL7" s="98"/>
      <c r="AM7" s="98"/>
      <c r="AN7" s="98"/>
      <c r="AO7" s="98"/>
      <c r="AP7" s="98"/>
      <c r="AQ7" s="98"/>
      <c r="AR7" s="98"/>
      <c r="AS7" s="98"/>
      <c r="AT7" s="98"/>
      <c r="AU7" s="98"/>
      <c r="AV7" s="98"/>
      <c r="AW7" s="98"/>
      <c r="AX7" s="98"/>
      <c r="AY7" s="99"/>
      <c r="AZ7" s="342" t="s">
        <v>13</v>
      </c>
      <c r="BA7" s="105" t="s">
        <v>21</v>
      </c>
      <c r="BB7" s="97"/>
      <c r="BC7" s="97"/>
      <c r="BD7" s="97"/>
      <c r="BE7" s="105"/>
      <c r="BF7" s="105"/>
      <c r="BG7" s="105"/>
      <c r="BH7" s="105" t="s">
        <v>22</v>
      </c>
      <c r="BI7" s="97"/>
      <c r="BJ7" s="97"/>
      <c r="BK7" s="97"/>
      <c r="BL7" s="105"/>
      <c r="BM7" s="105"/>
      <c r="BN7" s="105"/>
      <c r="BO7" s="105" t="s">
        <v>23</v>
      </c>
      <c r="BP7" s="97"/>
      <c r="BQ7" s="97"/>
      <c r="BR7" s="97"/>
      <c r="BS7" s="105"/>
      <c r="BT7" s="105"/>
      <c r="BU7" s="105"/>
      <c r="BV7" s="105" t="s">
        <v>24</v>
      </c>
      <c r="BW7" s="97"/>
      <c r="BX7" s="97"/>
      <c r="BY7" s="97"/>
      <c r="BZ7" s="105"/>
      <c r="CA7" s="105"/>
      <c r="CB7" s="105"/>
      <c r="CC7" s="105" t="s">
        <v>25</v>
      </c>
      <c r="CD7" s="97"/>
      <c r="CE7" s="97"/>
      <c r="CF7" s="97"/>
      <c r="CG7" s="105"/>
      <c r="CH7" s="105"/>
      <c r="CI7" s="105"/>
      <c r="CJ7" s="105" t="s">
        <v>26</v>
      </c>
      <c r="CK7" s="97"/>
      <c r="CL7" s="97"/>
      <c r="CM7" s="97"/>
      <c r="CN7" s="105"/>
      <c r="CO7" s="105"/>
      <c r="CP7" s="105"/>
    </row>
    <row r="8" spans="1:94" s="26" customFormat="1" ht="29.1" customHeight="1">
      <c r="A8" s="21"/>
      <c r="B8" s="366"/>
      <c r="C8" s="366"/>
      <c r="D8" s="372"/>
      <c r="E8" s="366"/>
      <c r="F8" s="366"/>
      <c r="G8" s="372" t="s">
        <v>27</v>
      </c>
      <c r="H8" s="341" t="s">
        <v>28</v>
      </c>
      <c r="I8" s="341" t="s">
        <v>29</v>
      </c>
      <c r="J8" s="341" t="s">
        <v>30</v>
      </c>
      <c r="K8" s="341" t="s">
        <v>31</v>
      </c>
      <c r="L8" s="341" t="s">
        <v>32</v>
      </c>
      <c r="M8" s="372" t="s">
        <v>33</v>
      </c>
      <c r="N8" s="372" t="s">
        <v>34</v>
      </c>
      <c r="O8" s="341" t="s">
        <v>35</v>
      </c>
      <c r="P8" s="341" t="s">
        <v>36</v>
      </c>
      <c r="Q8" s="100" t="s">
        <v>37</v>
      </c>
      <c r="R8" s="100"/>
      <c r="S8" s="351" t="s">
        <v>38</v>
      </c>
      <c r="T8" s="351" t="s">
        <v>39</v>
      </c>
      <c r="U8" s="351" t="s">
        <v>40</v>
      </c>
      <c r="V8" s="351" t="s">
        <v>41</v>
      </c>
      <c r="W8" s="351" t="s">
        <v>42</v>
      </c>
      <c r="X8" s="349" t="s">
        <v>43</v>
      </c>
      <c r="Y8" s="349" t="s">
        <v>44</v>
      </c>
      <c r="Z8" s="349" t="s">
        <v>45</v>
      </c>
      <c r="AA8" s="349" t="s">
        <v>46</v>
      </c>
      <c r="AB8" s="349" t="s">
        <v>47</v>
      </c>
      <c r="AC8" s="349" t="s">
        <v>48</v>
      </c>
      <c r="AD8" s="345" t="s">
        <v>49</v>
      </c>
      <c r="AE8" s="101">
        <v>2021</v>
      </c>
      <c r="AF8" s="64"/>
      <c r="AG8" s="64"/>
      <c r="AH8" s="102"/>
      <c r="AI8" s="101">
        <v>2022</v>
      </c>
      <c r="AJ8" s="64"/>
      <c r="AK8" s="64"/>
      <c r="AL8" s="64"/>
      <c r="AM8" s="101">
        <v>2023</v>
      </c>
      <c r="AN8" s="64"/>
      <c r="AO8" s="64"/>
      <c r="AP8" s="64"/>
      <c r="AQ8" s="101">
        <v>2024</v>
      </c>
      <c r="AR8" s="64"/>
      <c r="AS8" s="64"/>
      <c r="AT8" s="64"/>
      <c r="AU8" s="101">
        <v>2025</v>
      </c>
      <c r="AV8" s="64"/>
      <c r="AW8" s="64"/>
      <c r="AX8" s="102"/>
      <c r="AY8" s="347" t="s">
        <v>49</v>
      </c>
      <c r="AZ8" s="343"/>
      <c r="BA8" s="103" t="s">
        <v>50</v>
      </c>
      <c r="BB8" s="103"/>
      <c r="BC8" s="103"/>
      <c r="BD8" s="103" t="s">
        <v>51</v>
      </c>
      <c r="BE8" s="103"/>
      <c r="BF8" s="339" t="s">
        <v>52</v>
      </c>
      <c r="BG8" s="339" t="s">
        <v>53</v>
      </c>
      <c r="BH8" s="103" t="s">
        <v>50</v>
      </c>
      <c r="BI8" s="103"/>
      <c r="BJ8" s="103"/>
      <c r="BK8" s="103" t="s">
        <v>51</v>
      </c>
      <c r="BL8" s="103"/>
      <c r="BM8" s="339" t="s">
        <v>52</v>
      </c>
      <c r="BN8" s="339" t="s">
        <v>53</v>
      </c>
      <c r="BO8" s="103" t="s">
        <v>50</v>
      </c>
      <c r="BP8" s="103"/>
      <c r="BQ8" s="103"/>
      <c r="BR8" s="103" t="s">
        <v>51</v>
      </c>
      <c r="BS8" s="103"/>
      <c r="BT8" s="339" t="s">
        <v>52</v>
      </c>
      <c r="BU8" s="339" t="s">
        <v>53</v>
      </c>
      <c r="BV8" s="103" t="s">
        <v>50</v>
      </c>
      <c r="BW8" s="103"/>
      <c r="BX8" s="103"/>
      <c r="BY8" s="103" t="s">
        <v>51</v>
      </c>
      <c r="BZ8" s="103"/>
      <c r="CA8" s="339" t="s">
        <v>52</v>
      </c>
      <c r="CB8" s="339" t="s">
        <v>53</v>
      </c>
      <c r="CC8" s="103" t="s">
        <v>50</v>
      </c>
      <c r="CD8" s="103"/>
      <c r="CE8" s="103"/>
      <c r="CF8" s="103" t="s">
        <v>51</v>
      </c>
      <c r="CG8" s="103"/>
      <c r="CH8" s="339" t="s">
        <v>52</v>
      </c>
      <c r="CI8" s="339" t="s">
        <v>53</v>
      </c>
      <c r="CJ8" s="103" t="s">
        <v>50</v>
      </c>
      <c r="CK8" s="103"/>
      <c r="CL8" s="103"/>
      <c r="CM8" s="103" t="s">
        <v>51</v>
      </c>
      <c r="CN8" s="103"/>
      <c r="CO8" s="339" t="s">
        <v>52</v>
      </c>
      <c r="CP8" s="339" t="s">
        <v>53</v>
      </c>
    </row>
    <row r="9" spans="1:94" s="26" customFormat="1" ht="29.1" customHeight="1">
      <c r="A9" s="21"/>
      <c r="B9" s="366"/>
      <c r="C9" s="366"/>
      <c r="D9" s="372"/>
      <c r="E9" s="366"/>
      <c r="F9" s="366"/>
      <c r="G9" s="372"/>
      <c r="H9" s="341"/>
      <c r="I9" s="341"/>
      <c r="J9" s="341"/>
      <c r="K9" s="341"/>
      <c r="L9" s="341"/>
      <c r="M9" s="372"/>
      <c r="N9" s="372"/>
      <c r="O9" s="341"/>
      <c r="P9" s="341"/>
      <c r="Q9" s="210" t="s">
        <v>54</v>
      </c>
      <c r="R9" s="210" t="s">
        <v>55</v>
      </c>
      <c r="S9" s="339"/>
      <c r="T9" s="339"/>
      <c r="U9" s="339"/>
      <c r="V9" s="339"/>
      <c r="W9" s="339"/>
      <c r="X9" s="350"/>
      <c r="Y9" s="350"/>
      <c r="Z9" s="350"/>
      <c r="AA9" s="350"/>
      <c r="AB9" s="350"/>
      <c r="AC9" s="350"/>
      <c r="AD9" s="346"/>
      <c r="AE9" s="210" t="s">
        <v>56</v>
      </c>
      <c r="AF9" s="210" t="s">
        <v>57</v>
      </c>
      <c r="AG9" s="210" t="s">
        <v>58</v>
      </c>
      <c r="AH9" s="210" t="s">
        <v>59</v>
      </c>
      <c r="AI9" s="210" t="s">
        <v>56</v>
      </c>
      <c r="AJ9" s="210" t="s">
        <v>57</v>
      </c>
      <c r="AK9" s="210" t="s">
        <v>58</v>
      </c>
      <c r="AL9" s="210" t="s">
        <v>59</v>
      </c>
      <c r="AM9" s="210" t="s">
        <v>56</v>
      </c>
      <c r="AN9" s="210" t="s">
        <v>57</v>
      </c>
      <c r="AO9" s="210" t="s">
        <v>58</v>
      </c>
      <c r="AP9" s="210" t="s">
        <v>59</v>
      </c>
      <c r="AQ9" s="210" t="s">
        <v>56</v>
      </c>
      <c r="AR9" s="210" t="s">
        <v>57</v>
      </c>
      <c r="AS9" s="210" t="s">
        <v>58</v>
      </c>
      <c r="AT9" s="210" t="s">
        <v>59</v>
      </c>
      <c r="AU9" s="210" t="s">
        <v>56</v>
      </c>
      <c r="AV9" s="210" t="s">
        <v>57</v>
      </c>
      <c r="AW9" s="210" t="s">
        <v>58</v>
      </c>
      <c r="AX9" s="210" t="s">
        <v>59</v>
      </c>
      <c r="AY9" s="348"/>
      <c r="AZ9" s="344"/>
      <c r="BA9" s="198" t="s">
        <v>60</v>
      </c>
      <c r="BB9" s="198" t="s">
        <v>61</v>
      </c>
      <c r="BC9" s="198" t="s">
        <v>62</v>
      </c>
      <c r="BD9" s="198" t="s">
        <v>63</v>
      </c>
      <c r="BE9" s="198" t="s">
        <v>64</v>
      </c>
      <c r="BF9" s="340"/>
      <c r="BG9" s="340"/>
      <c r="BH9" s="198" t="s">
        <v>60</v>
      </c>
      <c r="BI9" s="198" t="s">
        <v>61</v>
      </c>
      <c r="BJ9" s="198" t="s">
        <v>62</v>
      </c>
      <c r="BK9" s="198" t="s">
        <v>63</v>
      </c>
      <c r="BL9" s="198" t="s">
        <v>64</v>
      </c>
      <c r="BM9" s="340"/>
      <c r="BN9" s="340"/>
      <c r="BO9" s="198" t="s">
        <v>60</v>
      </c>
      <c r="BP9" s="198" t="s">
        <v>61</v>
      </c>
      <c r="BQ9" s="198" t="s">
        <v>62</v>
      </c>
      <c r="BR9" s="198" t="s">
        <v>63</v>
      </c>
      <c r="BS9" s="198" t="s">
        <v>64</v>
      </c>
      <c r="BT9" s="340"/>
      <c r="BU9" s="340"/>
      <c r="BV9" s="198" t="s">
        <v>60</v>
      </c>
      <c r="BW9" s="198" t="s">
        <v>61</v>
      </c>
      <c r="BX9" s="198" t="s">
        <v>62</v>
      </c>
      <c r="BY9" s="198" t="s">
        <v>63</v>
      </c>
      <c r="BZ9" s="198" t="s">
        <v>64</v>
      </c>
      <c r="CA9" s="340"/>
      <c r="CB9" s="340"/>
      <c r="CC9" s="198" t="s">
        <v>60</v>
      </c>
      <c r="CD9" s="198" t="s">
        <v>61</v>
      </c>
      <c r="CE9" s="198" t="s">
        <v>62</v>
      </c>
      <c r="CF9" s="198" t="s">
        <v>63</v>
      </c>
      <c r="CG9" s="198" t="s">
        <v>64</v>
      </c>
      <c r="CH9" s="340"/>
      <c r="CI9" s="340"/>
      <c r="CJ9" s="198" t="s">
        <v>60</v>
      </c>
      <c r="CK9" s="198" t="s">
        <v>61</v>
      </c>
      <c r="CL9" s="198" t="s">
        <v>62</v>
      </c>
      <c r="CM9" s="198" t="s">
        <v>63</v>
      </c>
      <c r="CN9" s="198" t="s">
        <v>64</v>
      </c>
      <c r="CO9" s="340"/>
      <c r="CP9" s="340"/>
    </row>
    <row r="10" spans="1:94" s="26" customFormat="1" ht="153">
      <c r="A10" s="21"/>
      <c r="B10" s="369" t="s">
        <v>436</v>
      </c>
      <c r="C10" s="373">
        <v>0.34</v>
      </c>
      <c r="D10" s="325" t="s">
        <v>333</v>
      </c>
      <c r="E10" s="218">
        <v>1.6199999999999999E-2</v>
      </c>
      <c r="F10" s="327" t="s">
        <v>366</v>
      </c>
      <c r="G10" s="327" t="s">
        <v>423</v>
      </c>
      <c r="H10" s="321" t="s">
        <v>77</v>
      </c>
      <c r="I10" s="327" t="s">
        <v>424</v>
      </c>
      <c r="J10" s="150" t="s">
        <v>79</v>
      </c>
      <c r="K10" s="219">
        <v>44563</v>
      </c>
      <c r="L10" s="219">
        <v>45291</v>
      </c>
      <c r="M10" s="144" t="s">
        <v>69</v>
      </c>
      <c r="N10" s="308" t="s">
        <v>70</v>
      </c>
      <c r="O10" s="308" t="s">
        <v>334</v>
      </c>
      <c r="P10" s="308" t="s">
        <v>71</v>
      </c>
      <c r="Q10" s="309">
        <v>0</v>
      </c>
      <c r="R10" s="310">
        <v>2021</v>
      </c>
      <c r="S10" s="313"/>
      <c r="T10" s="313">
        <v>0.3</v>
      </c>
      <c r="U10" s="313">
        <v>1</v>
      </c>
      <c r="V10" s="313"/>
      <c r="W10" s="313"/>
      <c r="X10" s="313">
        <v>1</v>
      </c>
      <c r="Y10" s="314"/>
      <c r="Z10" s="314">
        <v>45</v>
      </c>
      <c r="AA10" s="314">
        <v>244</v>
      </c>
      <c r="AB10" s="314"/>
      <c r="AC10" s="314"/>
      <c r="AD10" s="231">
        <f>IF(SUM(Y10:AC10)=0,"",SUM(Y10:AC10))</f>
        <v>289</v>
      </c>
      <c r="AE10" s="314"/>
      <c r="AF10" s="314"/>
      <c r="AG10" s="314" t="s">
        <v>73</v>
      </c>
      <c r="AH10" s="314" t="s">
        <v>73</v>
      </c>
      <c r="AI10" s="314">
        <v>45</v>
      </c>
      <c r="AJ10" s="314" t="s">
        <v>393</v>
      </c>
      <c r="AK10" s="314" t="s">
        <v>73</v>
      </c>
      <c r="AL10" s="314" t="s">
        <v>73</v>
      </c>
      <c r="AM10" s="314">
        <v>244</v>
      </c>
      <c r="AN10" s="314" t="s">
        <v>393</v>
      </c>
      <c r="AO10" s="314" t="s">
        <v>73</v>
      </c>
      <c r="AP10" s="314" t="s">
        <v>73</v>
      </c>
      <c r="AQ10" s="314"/>
      <c r="AR10" s="314"/>
      <c r="AS10" s="314"/>
      <c r="AT10" s="314"/>
      <c r="AU10" s="314"/>
      <c r="AV10" s="314"/>
      <c r="AW10" s="314"/>
      <c r="AX10" s="314"/>
      <c r="AY10" s="314">
        <v>289.35000000000002</v>
      </c>
      <c r="AZ10" s="289"/>
      <c r="BA10" s="120"/>
      <c r="BB10" s="57" t="str">
        <f>IF(BA10="","",IF(IF(OR(P10=Desplegables!$B$5,P10=Desplegables!$B$6,),(Q10-BA10)/(Q10-S10),BA10/S10)&lt;0,0%,IF(IF(OR(P10=Desplegables!$B$5,P10=Desplegables!$B$6,),(Q10-BA10)/(Q10-S10),BA10/S10)&gt;1,100%,IF(OR(P10=Desplegables!$B$5,P10=Desplegables!$B$6,),(Q10-BA10)/(Q10-S10),BA10/S10))))</f>
        <v/>
      </c>
      <c r="BC10" s="57" t="str">
        <f>IF(BA10="","",IF(IF(OR(P10=Desplegables!$B$5,P10=Desplegables!$B$6,),(Q10-BA10)/(Q10-V10),BA10/V10)&lt;0,0%,IF(IF(OR(P10=Desplegables!$B$5,P10=Desplegables!$B$6,),(Q10-BA10)/(Q10-V10),BA10/V10)&gt;1,100%,IF(OR(P10=Desplegables!$B$5,P10=Desplegables!$B$6,),(Q10-BA10)/(Q10-V10),BA10/V10))))</f>
        <v/>
      </c>
      <c r="BD10" s="106"/>
      <c r="BE10" s="57" t="str">
        <f>IF(BD10="","",IF(BD10/SUM(AE10,AG10)&gt;1,100%,BD10/SUM(AE10,AG10)))</f>
        <v/>
      </c>
      <c r="BF10" s="336">
        <f>IFERROR((SUMPRODUCT($E$10:$E$25,BB10:BB25)*100%)/SUM($E$10:$E$25),"")</f>
        <v>0</v>
      </c>
      <c r="BG10" s="336">
        <f>IFERROR((SUMPRODUCT($E$10:$E$25,BC10:BC25)*100%)/SUM($E$10:$E$25),"")</f>
        <v>0</v>
      </c>
      <c r="BH10" s="120"/>
      <c r="BI10" s="57" t="str">
        <f>IF(BH10="","",IF(IF(OR(P10=Desplegables!$B$5,P10=Desplegables!$B$6,),(Q10-BH10)/(Q10-S10),BH10/S10)&lt;0,0%,IF(IF(OR(P10=Desplegables!$B$5,P10=Desplegables!$B$6,),(Q10-BH10)/(Q10-S10),BH10/S10)&gt;1,100%,IF(OR(P10=Desplegables!$B$5,P10=Desplegables!$B$6,),(Q10-BH10)/(Q10-S10),BH10/S10))))</f>
        <v/>
      </c>
      <c r="BJ10" s="57" t="str">
        <f>IF(BH10="","",IF(IF(OR(P10=Desplegables!$B$5,P10=Desplegables!$B$6,),(Q10-BH10)/(Q10-V10),BH10/V10)&lt;0,0%,IF(IF(OR(P10=Desplegables!$B$5,P10=Desplegables!$B$6,),(Q10-BH10)/(Q10-V10),BH10/V10)&gt;1,100%,IF(OR(P10=Desplegables!$B$5,P10=Desplegables!$B$6,),(Q10-BH10)/(Q10-V10),BH10/V10))))</f>
        <v/>
      </c>
      <c r="BK10" s="106"/>
      <c r="BL10" s="57" t="str">
        <f>IF(SUM(BD10,BK10)=0,"",IF(SUM(BD10,BK10)/SUM(AE10,AG10)&gt;1,100%,SUM(BD10,BK10)/SUM(AE10,AG10)))</f>
        <v/>
      </c>
      <c r="BM10" s="336">
        <f>IFERROR((SUMPRODUCT($E$10:$E$25,BI10:BI25)*100%)/SUM($E$10:$E$25),"")</f>
        <v>0</v>
      </c>
      <c r="BN10" s="336">
        <f>IFERROR((SUMPRODUCT($E$10:$E$25,BJ10:BJ25)*100%)/SUM($E$10:$E$25),"")</f>
        <v>0</v>
      </c>
      <c r="BO10" s="120"/>
      <c r="BP10" s="57" t="str">
        <f>IF(BO10="","",IF(IF(OR(P10=Desplegables!$B$5,P10=Desplegables!$B$6,),(Q10-BO10)/(Q10-T10),BO10/T10)&lt;0,0%,IF(IF(OR(P10=Desplegables!$B$5,P10=Desplegables!$B$6,),(Q10-BO10)/(Q10-T10),BO10/T10)&gt;1,100%,IF(OR(P10=Desplegables!$B$5,P10=Desplegables!$B$6,),(Q10-BO10)/(Q10-T10),BO10/T10))))</f>
        <v/>
      </c>
      <c r="BQ10" s="57" t="str">
        <f>IF(BO10="","",IF(IF(OR(P10=Desplegables!$B$5,P10=Desplegables!$B$6,),(Q10-BO10)/(Q10-V10),IF(P10=Desplegables!$B$3,AVERAGE(BO10,BH10)/V10,BO10/V10))&lt;0,0%,IF(IF(OR(P10=Desplegables!$B$5,P10=Desplegables!$B$6,),(Q10-BO10)/(Q10-V10),IF(P10=Desplegables!$B$3,AVERAGE(BO10,BH10)/V10,BO10/V10))&gt;1,100%,IF(OR(P10=Desplegables!$B$5,P10=Desplegables!$B$6,),(Q10-BO10)/(Q10-V10),IF(P10=Desplegables!$B$3,AVERAGE(BO10,BH10)/V10,BO10/V10)))))</f>
        <v/>
      </c>
      <c r="BR10" s="106"/>
      <c r="BS10" s="57" t="str">
        <f>IF(BR10="","",IF(BR10/SUM(AI10,AK10)&gt;1,100%,BR10/SUM(AI10,AK10)))</f>
        <v/>
      </c>
      <c r="BT10" s="336">
        <f>IFERROR((SUMPRODUCT($E$10:$E$25,BP10:BP25)*100%)/SUM($E$10:$E$25),"")</f>
        <v>0</v>
      </c>
      <c r="BU10" s="336">
        <f>IFERROR((SUMPRODUCT($E$10:$E$25,BQ10:BQ25)*100%)/SUM($E$10:$E$25),"")</f>
        <v>0</v>
      </c>
      <c r="BV10" s="120"/>
      <c r="BW10" s="57" t="str">
        <f>IF(BV10="","",IF(IF(OR(P10=Desplegables!$B$5,P10=Desplegables!$B$6,),(Q10-BV10)/(Q10-T10),BV10/T10)&lt;0,0%,IF(IF(OR(P10=Desplegables!$B$5,P10=Desplegables!$B$6,),(Q10-BV10)/(Q10-T10),BV10/T10)&gt;1,100%,IF(OR(P10=Desplegables!$B$5,P10=Desplegables!$B$6,),(Q10-BV10)/(Q10-T10),BV10/T10))))</f>
        <v/>
      </c>
      <c r="BX10" s="57" t="str">
        <f>IF(BV10="","",IF(IF(OR(P10=Desplegables!$B$5,P10=Desplegables!$B$6,),(Q10-BV10)/(Q10-V10),IF(P10=Desplegables!$B$3,AVERAGE(BV10,BH10)/V10,BV10/V10))&lt;0,0%,IF(IF(OR(P10=Desplegables!$B$5,P10=Desplegables!$B$6,),(Q10-BV10)/(Q10-V10),IF(P10=Desplegables!$B$3,AVERAGE(BV10,BH10)/V10,BV10/V10))&gt;1,100%,IF(OR(P10=Desplegables!$B$5,P10=Desplegables!$B$6,),(Q10-BV10)/(Q10-V10),IF(P10=Desplegables!$B$3,AVERAGE(BV10,BH10)/V10,BV10/V10)))))</f>
        <v/>
      </c>
      <c r="BY10" s="106"/>
      <c r="BZ10" s="57" t="str">
        <f>IF(SUM(BR10,BY10)=0,"",IF(SUM(BR10,BY10)/SUM(AI10,AK10)&gt;1,100%,SUM(BR10,BY10)/SUM(AI10,AK10)))</f>
        <v/>
      </c>
      <c r="CA10" s="336">
        <f>IFERROR((SUMPRODUCT($E$10:$E$25,BW10:BW25)*100%)/SUM($E$10:$E$25),"")</f>
        <v>0</v>
      </c>
      <c r="CB10" s="336">
        <f>IFERROR((SUMPRODUCT($E$10:$E$25,BX10:BX25)*100%)/SUM($E$10:$E$25),"")</f>
        <v>0</v>
      </c>
      <c r="CC10" s="120"/>
      <c r="CD10" s="57" t="str">
        <f>IF(CC10="","",IF(IF(OR(P10=Desplegables!$B$5,P10=Desplegables!$B$6,),(Q10-CC10)/(Q10-V10),IF(P10=Desplegables!$B$3,CC10/U10,CC10/V10))&lt;0,0%,IF(IF(OR(P10=Desplegables!$B$5,P10=Desplegables!$B$6,),(Q10-CC10)/(Q10-V10),IF(P10=Desplegables!$B$3,CC10/U10,CC10/V10))&gt;1,100%,IF(OR(P10=Desplegables!$B$5,P10=Desplegables!$B$6,),(Q10-CC10)/(Q10-V10),IF(P10=Desplegables!$B$3,CC10/U10,CC10/V10)))))</f>
        <v/>
      </c>
      <c r="CE10" s="57" t="str">
        <f>IF(CC10="","",IF(IF(OR(P10=Desplegables!$B$5,P10=Desplegables!$B$6,),(Q10-CC10)/(Q10-V10),IF(P10=Desplegables!$B$3,AVERAGE(CC10,BV10,BH10)/V10,CC10/V10))&lt;0,0%,IF(IF(OR(P10=Desplegables!$B$5,P10=Desplegables!$B$6,),(Q10-CC10)/(Q10-V10),IF(P10=Desplegables!$B$3,AVERAGE(CC10,BV10,BH10)/V10,CC10/V10))&gt;1,100%,IF(OR(P10=Desplegables!$B$5,P10=Desplegables!$B$6,),(Q10-CC10)/(Q10-V10),IF(P10=Desplegables!$B$3,AVERAGE(CC10,BV10,BH10)/V10,CC10/V10)))))</f>
        <v/>
      </c>
      <c r="CF10" s="106"/>
      <c r="CG10" s="57" t="str">
        <f>IF(CF10="","",IF(CF10/SUM(AU10,AW10)&gt;1,100%,CF10/SUM(AU10,AW10)))</f>
        <v/>
      </c>
      <c r="CH10" s="336">
        <f>IFERROR((SUMPRODUCT($E$10:$E$25,CD10:CD25)*100%)/SUM($E$10:$E$25),"")</f>
        <v>0</v>
      </c>
      <c r="CI10" s="336">
        <f>IFERROR((SUMPRODUCT($E$10:$E$25,CE10:CE25)*100%)/SUM($E$10:$E$25),"")</f>
        <v>0</v>
      </c>
      <c r="CJ10" s="120"/>
      <c r="CK10" s="57" t="str">
        <f>IF(CJ10="","",IF(IF(OR(P10=Desplegables!$B$5,P10=Desplegables!$B$6,),(Q10-CJ10)/(Q10-V10),IF(P10=Desplegables!$B$3,CJ10/U10,CJ10/V10))&lt;0,0%,IF(IF(OR(P10=Desplegables!$B$5,P10=Desplegables!$B$6,),(Q10-CJ10)/(Q10-V10),IF(P10=Desplegables!$B$3,CJ10/U10,CJ10/V10))&gt;1,100%,IF(OR(P10=Desplegables!$B$5,P10=Desplegables!$B$6,),(Q10-CJ10)/(Q10-V10),IF(P10=Desplegables!$B$3,CJ10/U10,CJ10/V10)))))</f>
        <v/>
      </c>
      <c r="CL10" s="57" t="str">
        <f>IF(CJ10="","",IF(IF(OR(P10=Desplegables!$B$5,P10=Desplegables!$B$6,),(Q10-CJ10)/(Q10-V10),IF(P10=Desplegables!$B$3,AVERAGE(CJ10,BV10,BH10)/V10,CJ10/V10))&lt;0,0%,IF(IF(OR(P10=Desplegables!$B$5,P10=Desplegables!$B$6,),(Q10-CJ10)/(Q10-V10),IF(P10=Desplegables!$B$3,AVERAGE(CJ10,BV10,BH10)/V10,CJ10/V10))&gt;1,100%,IF(OR(P10=Desplegables!$B$5,P10=Desplegables!$B$6,),(Q10-CJ10)/(Q10-V10),IF(P10=Desplegables!$B$3,AVERAGE(CJ10,BV10,BH10)/V10,CJ10/V10)))))</f>
        <v/>
      </c>
      <c r="CM10" s="106"/>
      <c r="CN10" s="57" t="str">
        <f>IF(SUM(CF10,CM10)=0,"",IF(SUM(CF10,CM10)/SUM(AU10,AW10)&gt;1,100%,SUM(CF10,CM10)/SUM(AU10,AW10)))</f>
        <v/>
      </c>
      <c r="CO10" s="336">
        <f>IFERROR((SUMPRODUCT($E$10:$E$25,CK10:CK25)*100%)/SUM($E$10:$E$25),"")</f>
        <v>0</v>
      </c>
      <c r="CP10" s="336">
        <f>IFERROR((SUMPRODUCT($E$10:$E$25,CL10:CL25)*100%)/SUM($E$10:$E$25),"")</f>
        <v>0</v>
      </c>
    </row>
    <row r="11" spans="1:94" s="26" customFormat="1" ht="114.75">
      <c r="A11" s="21"/>
      <c r="B11" s="369"/>
      <c r="C11" s="373"/>
      <c r="D11" s="325" t="s">
        <v>358</v>
      </c>
      <c r="E11" s="218">
        <v>1.6199999999999999E-2</v>
      </c>
      <c r="F11" s="327" t="s">
        <v>367</v>
      </c>
      <c r="G11" s="327" t="s">
        <v>263</v>
      </c>
      <c r="H11" s="321" t="s">
        <v>368</v>
      </c>
      <c r="I11" s="327" t="s">
        <v>369</v>
      </c>
      <c r="J11" s="150" t="s">
        <v>370</v>
      </c>
      <c r="K11" s="219">
        <v>44470</v>
      </c>
      <c r="L11" s="219" t="s">
        <v>74</v>
      </c>
      <c r="M11" s="144" t="s">
        <v>75</v>
      </c>
      <c r="N11" s="150" t="s">
        <v>335</v>
      </c>
      <c r="O11" s="145" t="s">
        <v>336</v>
      </c>
      <c r="P11" s="150" t="s">
        <v>71</v>
      </c>
      <c r="Q11" s="247">
        <v>0</v>
      </c>
      <c r="R11" s="224">
        <v>2020</v>
      </c>
      <c r="S11" s="230">
        <v>0.1</v>
      </c>
      <c r="T11" s="230">
        <v>0.3</v>
      </c>
      <c r="U11" s="230">
        <v>0.5</v>
      </c>
      <c r="V11" s="230">
        <v>0.7</v>
      </c>
      <c r="W11" s="230">
        <v>1</v>
      </c>
      <c r="X11" s="230">
        <v>1</v>
      </c>
      <c r="Y11" s="231">
        <v>80</v>
      </c>
      <c r="Z11" s="231">
        <v>82</v>
      </c>
      <c r="AA11" s="231">
        <v>85</v>
      </c>
      <c r="AB11" s="231">
        <v>87</v>
      </c>
      <c r="AC11" s="231">
        <v>90</v>
      </c>
      <c r="AD11" s="231">
        <f>IF(SUM(Y11:AC11)=0,"",SUM(Y11:AC11))</f>
        <v>424</v>
      </c>
      <c r="AE11" s="232"/>
      <c r="AF11" s="232" t="s">
        <v>371</v>
      </c>
      <c r="AG11" s="232"/>
      <c r="AH11" s="232" t="s">
        <v>73</v>
      </c>
      <c r="AI11" s="232"/>
      <c r="AJ11" s="232" t="s">
        <v>371</v>
      </c>
      <c r="AK11" s="232"/>
      <c r="AL11" s="232" t="s">
        <v>73</v>
      </c>
      <c r="AM11" s="232"/>
      <c r="AN11" s="232" t="s">
        <v>371</v>
      </c>
      <c r="AO11" s="232" t="s">
        <v>73</v>
      </c>
      <c r="AP11" s="232" t="s">
        <v>73</v>
      </c>
      <c r="AQ11" s="232"/>
      <c r="AR11" s="232" t="s">
        <v>371</v>
      </c>
      <c r="AS11" s="232" t="s">
        <v>73</v>
      </c>
      <c r="AT11" s="232" t="s">
        <v>73</v>
      </c>
      <c r="AU11" s="232"/>
      <c r="AV11" s="232" t="s">
        <v>371</v>
      </c>
      <c r="AW11" s="224" t="s">
        <v>73</v>
      </c>
      <c r="AX11" s="224" t="s">
        <v>73</v>
      </c>
      <c r="AY11" s="231" t="str">
        <f t="shared" ref="AY11:AY52" si="0">IF(SUM(AE11:AX11)=0,"",SUM(AE11:AX11))</f>
        <v/>
      </c>
      <c r="AZ11" s="289"/>
      <c r="BA11" s="120"/>
      <c r="BB11" s="57" t="str">
        <f>IF(BA11="","",IF(IF(OR(P11=Desplegables!$B$5,P11=Desplegables!$B$6,),(Q11-BA11)/(Q11-S11),BA11/S11)&lt;0,0%,IF(IF(OR(P11=Desplegables!$B$5,P11=Desplegables!$B$6,),(Q11-BA11)/(Q11-S11),BA11/S11)&gt;1,100%,IF(OR(P11=Desplegables!$B$5,P11=Desplegables!$B$6,),(Q11-BA11)/(Q11-S11),BA11/S11))))</f>
        <v/>
      </c>
      <c r="BC11" s="57" t="str">
        <f>IF(BA11="","",IF(IF(OR(P11=Desplegables!$B$5,P11=Desplegables!$B$6,),(Q11-BA11)/(Q11-V11),BA11/V11)&lt;0,0%,IF(IF(OR(P11=Desplegables!$B$5,P11=Desplegables!$B$6,),(Q11-BA11)/(Q11-V11),BA11/V11)&gt;1,100%,IF(OR(P11=Desplegables!$B$5,P11=Desplegables!$B$6,),(Q11-BA11)/(Q11-V11),BA11/V11))))</f>
        <v/>
      </c>
      <c r="BD11" s="106"/>
      <c r="BE11" s="57" t="str">
        <f>IF(BD11="","",IF(BD11/SUM(AE11,AG11)&gt;1,100%,BD11/SUM(AE11,AG11)))</f>
        <v/>
      </c>
      <c r="BF11" s="336"/>
      <c r="BG11" s="336"/>
      <c r="BH11" s="120"/>
      <c r="BI11" s="57" t="str">
        <f>IF(BH11="","",IF(IF(OR(P11=Desplegables!$B$5,P11=Desplegables!$B$6,),(Q11-BH11)/(Q11-S11),BH11/S11)&lt;0,0%,IF(IF(OR(P11=Desplegables!$B$5,P11=Desplegables!$B$6,),(Q11-BH11)/(Q11-S11),BH11/S11)&gt;1,100%,IF(OR(P11=Desplegables!$B$5,P11=Desplegables!$B$6,),(Q11-BH11)/(Q11-S11),BH11/S11))))</f>
        <v/>
      </c>
      <c r="BJ11" s="57" t="str">
        <f>IF(BH11="","",IF(IF(OR(P11=Desplegables!$B$5,P11=Desplegables!$B$6,),(Q11-BH11)/(Q11-V11),BH11/V11)&lt;0,0%,IF(IF(OR(P11=Desplegables!$B$5,P11=Desplegables!$B$6,),(Q11-BH11)/(Q11-V11),BH11/V11)&gt;1,100%,IF(OR(P11=Desplegables!$B$5,P11=Desplegables!$B$6,),(Q11-BH11)/(Q11-V11),BH11/V11))))</f>
        <v/>
      </c>
      <c r="BK11" s="106"/>
      <c r="BL11" s="57" t="str">
        <f>IF(SUM(BD11,BK11)=0,"",IF(SUM(BD11,BK11)/SUM(AE11,AG11)&gt;1,100%,SUM(BD11,BK11)/SUM(AE11,AG11)))</f>
        <v/>
      </c>
      <c r="BM11" s="336"/>
      <c r="BN11" s="336"/>
      <c r="BO11" s="120"/>
      <c r="BP11" s="57" t="str">
        <f>IF(BO11="","",IF(IF(OR(P11=Desplegables!$B$5,P11=Desplegables!$B$6,),(Q11-BO11)/(Q11-T11),BO11/T11)&lt;0,0%,IF(IF(OR(P11=Desplegables!$B$5,P11=Desplegables!$B$6,),(Q11-BO11)/(Q11-T11),BO11/T11)&gt;1,100%,IF(OR(P11=Desplegables!$B$5,P11=Desplegables!$B$6,),(Q11-BO11)/(Q11-T11),BO11/T11))))</f>
        <v/>
      </c>
      <c r="BQ11" s="57" t="str">
        <f>IF(BO11="","",IF(IF(OR(P11=Desplegables!$B$5,P11=Desplegables!$B$6,),(Q11-BO11)/(Q11-V11),IF(P11=Desplegables!$B$3,AVERAGE(BO11,BH11)/V11,BO11/V11))&lt;0,0%,IF(IF(OR(P11=Desplegables!$B$5,P11=Desplegables!$B$6,),(Q11-BO11)/(Q11-V11),IF(P11=Desplegables!$B$3,AVERAGE(BO11,BH11)/V11,BO11/V11))&gt;1,100%,IF(OR(P11=Desplegables!$B$5,P11=Desplegables!$B$6,),(Q11-BO11)/(Q11-V11),IF(P11=Desplegables!$B$3,AVERAGE(BO11,BH11)/V11,BO11/V11)))))</f>
        <v/>
      </c>
      <c r="BR11" s="106"/>
      <c r="BS11" s="57" t="str">
        <f>IF(BR11="","",IF(BR11/SUM(AI11,AK11)&gt;1,100%,BR11/SUM(AI11,AK11)))</f>
        <v/>
      </c>
      <c r="BT11" s="336"/>
      <c r="BU11" s="336"/>
      <c r="BV11" s="120"/>
      <c r="BW11" s="57" t="str">
        <f>IF(BV11="","",IF(IF(OR(P11=Desplegables!$B$5,P11=Desplegables!$B$6,),(Q11-BV11)/(Q11-T11),BV11/T11)&lt;0,0%,IF(IF(OR(P11=Desplegables!$B$5,P11=Desplegables!$B$6,),(Q11-BV11)/(Q11-T11),BV11/T11)&gt;1,100%,IF(OR(P11=Desplegables!$B$5,P11=Desplegables!$B$6,),(Q11-BV11)/(Q11-T11),BV11/T11))))</f>
        <v/>
      </c>
      <c r="BX11" s="57" t="str">
        <f>IF(BV11="","",IF(IF(OR(P11=Desplegables!$B$5,P11=Desplegables!$B$6,),(Q11-BV11)/(Q11-V11),IF(P11=Desplegables!$B$3,AVERAGE(BV11,BH11)/V11,BV11/V11))&lt;0,0%,IF(IF(OR(P11=Desplegables!$B$5,P11=Desplegables!$B$6,),(Q11-BV11)/(Q11-V11),IF(P11=Desplegables!$B$3,AVERAGE(BV11,BH11)/V11,BV11/V11))&gt;1,100%,IF(OR(P11=Desplegables!$B$5,P11=Desplegables!$B$6,),(Q11-BV11)/(Q11-V11),IF(P11=Desplegables!$B$3,AVERAGE(BV11,BH11)/V11,BV11/V11)))))</f>
        <v/>
      </c>
      <c r="BY11" s="106"/>
      <c r="BZ11" s="57" t="str">
        <f>IF(SUM(BR11,BY11)=0,"",IF(SUM(BR11,BY11)/SUM(AI11,AK11)&gt;1,100%,SUM(BR11,BY11)/SUM(AI11,AK11)))</f>
        <v/>
      </c>
      <c r="CA11" s="336"/>
      <c r="CB11" s="336"/>
      <c r="CC11" s="120"/>
      <c r="CD11" s="57" t="str">
        <f>IF(CC11="","",IF(IF(OR(P11=Desplegables!$B$5,P11=Desplegables!$B$6,),(Q11-CC11)/(Q11-V11),IF(P11=Desplegables!$B$3,CC11/U11,CC11/V11))&lt;0,0%,IF(IF(OR(P11=Desplegables!$B$5,P11=Desplegables!$B$6,),(Q11-CC11)/(Q11-V11),IF(P11=Desplegables!$B$3,CC11/U11,CC11/V11))&gt;1,100%,IF(OR(P11=Desplegables!$B$5,P11=Desplegables!$B$6,),(Q11-CC11)/(Q11-V11),IF(P11=Desplegables!$B$3,CC11/U11,CC11/V11)))))</f>
        <v/>
      </c>
      <c r="CE11" s="57" t="str">
        <f>IF(CC11="","",IF(IF(OR(P11=Desplegables!$B$5,P11=Desplegables!$B$6,),(Q11-CC11)/(Q11-V11),IF(P11=Desplegables!$B$3,AVERAGE(CC11,BV11,BH11)/V11,CC11/V11))&lt;0,0%,IF(IF(OR(P11=Desplegables!$B$5,P11=Desplegables!$B$6,),(Q11-CC11)/(Q11-V11),IF(P11=Desplegables!$B$3,AVERAGE(CC11,BV11,BH11)/V11,CC11/V11))&gt;1,100%,IF(OR(P11=Desplegables!$B$5,P11=Desplegables!$B$6,),(Q11-CC11)/(Q11-V11),IF(P11=Desplegables!$B$3,AVERAGE(CC11,BV11,BH11)/V11,CC11/V11)))))</f>
        <v/>
      </c>
      <c r="CF11" s="106"/>
      <c r="CG11" s="57" t="str">
        <f>IF(CF11="","",IF(CF11/SUM(AU11,AW11)&gt;1,100%,CF11/SUM(AU11,AW11)))</f>
        <v/>
      </c>
      <c r="CH11" s="336"/>
      <c r="CI11" s="336"/>
      <c r="CJ11" s="120"/>
      <c r="CK11" s="57" t="str">
        <f>IF(CJ11="","",IF(IF(OR(P11=Desplegables!$B$5,P11=Desplegables!$B$6,),(Q11-CJ11)/(Q11-V11),IF(P11=Desplegables!$B$3,CJ11/U11,CJ11/V11))&lt;0,0%,IF(IF(OR(P11=Desplegables!$B$5,P11=Desplegables!$B$6,),(Q11-CJ11)/(Q11-V11),IF(P11=Desplegables!$B$3,CJ11/U11,CJ11/V11))&gt;1,100%,IF(OR(P11=Desplegables!$B$5,P11=Desplegables!$B$6,),(Q11-CJ11)/(Q11-V11),IF(P11=Desplegables!$B$3,CJ11/U11,CJ11/V11)))))</f>
        <v/>
      </c>
      <c r="CL11" s="57" t="str">
        <f>IF(CJ11="","",IF(IF(OR(P11=Desplegables!$B$5,P11=Desplegables!$B$6,),(Q11-CJ11)/(Q11-V11),IF(P11=Desplegables!$B$3,AVERAGE(CJ11,BV11,BH11)/V11,CJ11/V11))&lt;0,0%,IF(IF(OR(P11=Desplegables!$B$5,P11=Desplegables!$B$6,),(Q11-CJ11)/(Q11-V11),IF(P11=Desplegables!$B$3,AVERAGE(CJ11,BV11,BH11)/V11,CJ11/V11))&gt;1,100%,IF(OR(P11=Desplegables!$B$5,P11=Desplegables!$B$6,),(Q11-CJ11)/(Q11-V11),IF(P11=Desplegables!$B$3,AVERAGE(CJ11,BV11,BH11)/V11,CJ11/V11)))))</f>
        <v/>
      </c>
      <c r="CM11" s="106"/>
      <c r="CN11" s="57" t="str">
        <f>IF(SUM(CF11,CM11)=0,"",IF(SUM(CF11,CM11)/SUM(AU11,AW11)&gt;1,100%,SUM(CF11,CM11)/SUM(AU11,AW11)))</f>
        <v/>
      </c>
      <c r="CO11" s="336"/>
      <c r="CP11" s="336"/>
    </row>
    <row r="12" spans="1:94" s="26" customFormat="1" ht="165.75">
      <c r="A12" s="21"/>
      <c r="B12" s="369"/>
      <c r="C12" s="373"/>
      <c r="D12" s="325" t="s">
        <v>76</v>
      </c>
      <c r="E12" s="218">
        <v>1.6199999999999999E-2</v>
      </c>
      <c r="F12" s="327" t="s">
        <v>81</v>
      </c>
      <c r="G12" s="327" t="s">
        <v>264</v>
      </c>
      <c r="H12" s="322" t="s">
        <v>77</v>
      </c>
      <c r="I12" s="147" t="s">
        <v>78</v>
      </c>
      <c r="J12" s="148" t="s">
        <v>79</v>
      </c>
      <c r="K12" s="219">
        <v>44470</v>
      </c>
      <c r="L12" s="219">
        <v>45291</v>
      </c>
      <c r="M12" s="144" t="s">
        <v>75</v>
      </c>
      <c r="N12" s="182" t="s">
        <v>80</v>
      </c>
      <c r="O12" s="182" t="s">
        <v>372</v>
      </c>
      <c r="P12" s="282" t="s">
        <v>71</v>
      </c>
      <c r="Q12" s="281">
        <v>0</v>
      </c>
      <c r="R12" s="221">
        <v>2020</v>
      </c>
      <c r="S12" s="230">
        <v>0.1</v>
      </c>
      <c r="T12" s="230">
        <v>0.6</v>
      </c>
      <c r="U12" s="230">
        <v>1</v>
      </c>
      <c r="V12" s="241"/>
      <c r="W12" s="241"/>
      <c r="X12" s="241">
        <v>1</v>
      </c>
      <c r="Y12" s="231">
        <v>5</v>
      </c>
      <c r="Z12" s="231">
        <v>40</v>
      </c>
      <c r="AA12" s="231">
        <v>50</v>
      </c>
      <c r="AB12" s="231"/>
      <c r="AC12" s="231"/>
      <c r="AD12" s="231">
        <f t="shared" ref="AD12:AD50" si="1">IF(SUM(Y12:AC12)=0,"",SUM(Y12:AC12))</f>
        <v>95</v>
      </c>
      <c r="AE12" s="232"/>
      <c r="AF12" s="232" t="s">
        <v>371</v>
      </c>
      <c r="AG12" s="232"/>
      <c r="AH12" s="232" t="s">
        <v>73</v>
      </c>
      <c r="AI12" s="232"/>
      <c r="AJ12" s="232" t="s">
        <v>371</v>
      </c>
      <c r="AK12" s="232"/>
      <c r="AL12" s="232" t="s">
        <v>73</v>
      </c>
      <c r="AM12" s="232"/>
      <c r="AN12" s="232" t="s">
        <v>371</v>
      </c>
      <c r="AO12" s="232" t="s">
        <v>73</v>
      </c>
      <c r="AP12" s="232" t="s">
        <v>73</v>
      </c>
      <c r="AQ12" s="232"/>
      <c r="AR12" s="232"/>
      <c r="AS12" s="232"/>
      <c r="AT12" s="232"/>
      <c r="AU12" s="232"/>
      <c r="AV12" s="232"/>
      <c r="AW12" s="232"/>
      <c r="AX12" s="232" t="s">
        <v>73</v>
      </c>
      <c r="AY12" s="231" t="str">
        <f t="shared" si="0"/>
        <v/>
      </c>
      <c r="AZ12" s="289"/>
      <c r="BA12" s="120"/>
      <c r="BB12" s="57"/>
      <c r="BC12" s="57"/>
      <c r="BD12" s="106"/>
      <c r="BE12" s="57"/>
      <c r="BF12" s="336"/>
      <c r="BG12" s="336"/>
      <c r="BH12" s="120"/>
      <c r="BI12" s="57"/>
      <c r="BJ12" s="57"/>
      <c r="BK12" s="106"/>
      <c r="BL12" s="57"/>
      <c r="BM12" s="336"/>
      <c r="BN12" s="336"/>
      <c r="BO12" s="120"/>
      <c r="BP12" s="57"/>
      <c r="BQ12" s="57"/>
      <c r="BR12" s="106"/>
      <c r="BS12" s="57"/>
      <c r="BT12" s="336"/>
      <c r="BU12" s="336"/>
      <c r="BV12" s="120"/>
      <c r="BW12" s="57"/>
      <c r="BX12" s="57"/>
      <c r="BY12" s="106"/>
      <c r="BZ12" s="57"/>
      <c r="CA12" s="336"/>
      <c r="CB12" s="336"/>
      <c r="CC12" s="120"/>
      <c r="CD12" s="57"/>
      <c r="CE12" s="57"/>
      <c r="CF12" s="106"/>
      <c r="CG12" s="57"/>
      <c r="CH12" s="336"/>
      <c r="CI12" s="336"/>
      <c r="CJ12" s="120"/>
      <c r="CK12" s="57"/>
      <c r="CL12" s="57"/>
      <c r="CM12" s="106"/>
      <c r="CN12" s="57"/>
      <c r="CO12" s="336"/>
      <c r="CP12" s="336"/>
    </row>
    <row r="13" spans="1:94" s="26" customFormat="1" ht="216.75">
      <c r="A13" s="21"/>
      <c r="B13" s="369"/>
      <c r="C13" s="373"/>
      <c r="D13" s="325" t="s">
        <v>426</v>
      </c>
      <c r="E13" s="218">
        <v>1.6199999999999999E-2</v>
      </c>
      <c r="F13" s="327" t="s">
        <v>81</v>
      </c>
      <c r="G13" s="327" t="s">
        <v>266</v>
      </c>
      <c r="H13" s="322" t="s">
        <v>411</v>
      </c>
      <c r="I13" s="147" t="s">
        <v>82</v>
      </c>
      <c r="J13" s="148" t="s">
        <v>83</v>
      </c>
      <c r="K13" s="219">
        <v>44470</v>
      </c>
      <c r="L13" s="219" t="s">
        <v>74</v>
      </c>
      <c r="M13" s="144" t="s">
        <v>69</v>
      </c>
      <c r="N13" s="181" t="s">
        <v>427</v>
      </c>
      <c r="O13" s="181" t="s">
        <v>428</v>
      </c>
      <c r="P13" s="233" t="s">
        <v>71</v>
      </c>
      <c r="Q13" s="241">
        <v>0</v>
      </c>
      <c r="R13" s="234">
        <v>2020</v>
      </c>
      <c r="S13" s="230">
        <v>0.3</v>
      </c>
      <c r="T13" s="230">
        <v>0.6</v>
      </c>
      <c r="U13" s="230">
        <v>0.8</v>
      </c>
      <c r="V13" s="241">
        <v>0.9</v>
      </c>
      <c r="W13" s="241">
        <v>1</v>
      </c>
      <c r="X13" s="241">
        <v>1</v>
      </c>
      <c r="Y13" s="231">
        <v>53</v>
      </c>
      <c r="Z13" s="231">
        <v>107</v>
      </c>
      <c r="AA13" s="231">
        <v>107</v>
      </c>
      <c r="AB13" s="231">
        <v>107</v>
      </c>
      <c r="AC13" s="231">
        <v>107</v>
      </c>
      <c r="AD13" s="231">
        <f t="shared" si="1"/>
        <v>481</v>
      </c>
      <c r="AE13" s="231">
        <v>53</v>
      </c>
      <c r="AF13" s="224" t="s">
        <v>72</v>
      </c>
      <c r="AG13" s="224" t="s">
        <v>73</v>
      </c>
      <c r="AH13" s="224" t="s">
        <v>73</v>
      </c>
      <c r="AI13" s="231">
        <v>107</v>
      </c>
      <c r="AJ13" s="224" t="s">
        <v>72</v>
      </c>
      <c r="AK13" s="224" t="s">
        <v>73</v>
      </c>
      <c r="AL13" s="224" t="s">
        <v>73</v>
      </c>
      <c r="AM13" s="231">
        <v>107</v>
      </c>
      <c r="AN13" s="224" t="s">
        <v>72</v>
      </c>
      <c r="AO13" s="209"/>
      <c r="AP13" s="209"/>
      <c r="AQ13" s="231">
        <v>107</v>
      </c>
      <c r="AR13" s="232" t="s">
        <v>265</v>
      </c>
      <c r="AS13" s="209"/>
      <c r="AT13" s="209"/>
      <c r="AU13" s="231">
        <v>107</v>
      </c>
      <c r="AV13" s="232" t="s">
        <v>265</v>
      </c>
      <c r="AW13" s="208"/>
      <c r="AX13" s="209"/>
      <c r="AY13" s="231">
        <f t="shared" si="0"/>
        <v>481</v>
      </c>
      <c r="AZ13" s="289"/>
      <c r="BA13" s="120"/>
      <c r="BB13" s="57"/>
      <c r="BC13" s="57"/>
      <c r="BD13" s="106"/>
      <c r="BE13" s="57"/>
      <c r="BF13" s="336"/>
      <c r="BG13" s="336"/>
      <c r="BH13" s="120"/>
      <c r="BI13" s="57"/>
      <c r="BJ13" s="57"/>
      <c r="BK13" s="106"/>
      <c r="BL13" s="57"/>
      <c r="BM13" s="336"/>
      <c r="BN13" s="336"/>
      <c r="BO13" s="120"/>
      <c r="BP13" s="57"/>
      <c r="BQ13" s="57"/>
      <c r="BR13" s="106"/>
      <c r="BS13" s="57"/>
      <c r="BT13" s="336"/>
      <c r="BU13" s="336"/>
      <c r="BV13" s="120"/>
      <c r="BW13" s="57"/>
      <c r="BX13" s="57"/>
      <c r="BY13" s="106"/>
      <c r="BZ13" s="57"/>
      <c r="CA13" s="336"/>
      <c r="CB13" s="336"/>
      <c r="CC13" s="120"/>
      <c r="CD13" s="57"/>
      <c r="CE13" s="57"/>
      <c r="CF13" s="106"/>
      <c r="CG13" s="57"/>
      <c r="CH13" s="336"/>
      <c r="CI13" s="336"/>
      <c r="CJ13" s="120"/>
      <c r="CK13" s="57"/>
      <c r="CL13" s="57"/>
      <c r="CM13" s="106"/>
      <c r="CN13" s="57"/>
      <c r="CO13" s="336"/>
      <c r="CP13" s="336"/>
    </row>
    <row r="14" spans="1:94" s="26" customFormat="1" ht="178.5">
      <c r="A14" s="21"/>
      <c r="B14" s="369"/>
      <c r="C14" s="373"/>
      <c r="D14" s="325" t="s">
        <v>267</v>
      </c>
      <c r="E14" s="218">
        <v>1.6199999999999999E-2</v>
      </c>
      <c r="F14" s="327" t="s">
        <v>81</v>
      </c>
      <c r="G14" s="327" t="s">
        <v>275</v>
      </c>
      <c r="H14" s="321" t="s">
        <v>77</v>
      </c>
      <c r="I14" s="327" t="s">
        <v>78</v>
      </c>
      <c r="J14" s="148" t="s">
        <v>79</v>
      </c>
      <c r="K14" s="219">
        <v>44470</v>
      </c>
      <c r="L14" s="143">
        <v>46022</v>
      </c>
      <c r="M14" s="150" t="s">
        <v>89</v>
      </c>
      <c r="N14" s="311" t="s">
        <v>268</v>
      </c>
      <c r="O14" s="311" t="s">
        <v>269</v>
      </c>
      <c r="P14" s="233" t="s">
        <v>71</v>
      </c>
      <c r="Q14" s="241">
        <v>0</v>
      </c>
      <c r="R14" s="234">
        <v>2020</v>
      </c>
      <c r="S14" s="241">
        <v>0.2</v>
      </c>
      <c r="T14" s="241">
        <v>0.4</v>
      </c>
      <c r="U14" s="241">
        <v>0.6</v>
      </c>
      <c r="V14" s="241">
        <v>0.8</v>
      </c>
      <c r="W14" s="241">
        <v>1</v>
      </c>
      <c r="X14" s="241">
        <v>1</v>
      </c>
      <c r="Y14" s="231">
        <v>5</v>
      </c>
      <c r="Z14" s="231">
        <v>40</v>
      </c>
      <c r="AA14" s="231">
        <v>40</v>
      </c>
      <c r="AB14" s="231">
        <v>45</v>
      </c>
      <c r="AC14" s="231">
        <v>50</v>
      </c>
      <c r="AD14" s="231">
        <f t="shared" si="1"/>
        <v>180</v>
      </c>
      <c r="AE14" s="208">
        <v>5</v>
      </c>
      <c r="AF14" s="209" t="s">
        <v>99</v>
      </c>
      <c r="AG14" s="208"/>
      <c r="AH14" s="209"/>
      <c r="AI14" s="208">
        <v>40</v>
      </c>
      <c r="AJ14" s="209" t="s">
        <v>99</v>
      </c>
      <c r="AK14" s="208"/>
      <c r="AL14" s="209"/>
      <c r="AM14" s="208">
        <v>40</v>
      </c>
      <c r="AN14" s="209" t="s">
        <v>99</v>
      </c>
      <c r="AO14" s="208"/>
      <c r="AP14" s="209"/>
      <c r="AQ14" s="208">
        <v>45</v>
      </c>
      <c r="AR14" s="209" t="s">
        <v>99</v>
      </c>
      <c r="AS14" s="208"/>
      <c r="AT14" s="209"/>
      <c r="AU14" s="208">
        <v>50</v>
      </c>
      <c r="AV14" s="209" t="s">
        <v>99</v>
      </c>
      <c r="AW14" s="208"/>
      <c r="AX14" s="209"/>
      <c r="AY14" s="231">
        <f t="shared" si="0"/>
        <v>180</v>
      </c>
      <c r="AZ14" s="289"/>
      <c r="BA14" s="120"/>
      <c r="BB14" s="57"/>
      <c r="BC14" s="57"/>
      <c r="BD14" s="106"/>
      <c r="BE14" s="57"/>
      <c r="BF14" s="336"/>
      <c r="BG14" s="336"/>
      <c r="BH14" s="120"/>
      <c r="BI14" s="57"/>
      <c r="BJ14" s="57"/>
      <c r="BK14" s="106"/>
      <c r="BL14" s="57"/>
      <c r="BM14" s="336"/>
      <c r="BN14" s="336"/>
      <c r="BO14" s="120"/>
      <c r="BP14" s="57"/>
      <c r="BQ14" s="57"/>
      <c r="BR14" s="106"/>
      <c r="BS14" s="57"/>
      <c r="BT14" s="336"/>
      <c r="BU14" s="336"/>
      <c r="BV14" s="120"/>
      <c r="BW14" s="57"/>
      <c r="BX14" s="57"/>
      <c r="BY14" s="106"/>
      <c r="BZ14" s="57"/>
      <c r="CA14" s="336"/>
      <c r="CB14" s="336"/>
      <c r="CC14" s="120"/>
      <c r="CD14" s="57"/>
      <c r="CE14" s="57"/>
      <c r="CF14" s="106"/>
      <c r="CG14" s="57"/>
      <c r="CH14" s="336"/>
      <c r="CI14" s="336"/>
      <c r="CJ14" s="120"/>
      <c r="CK14" s="57"/>
      <c r="CL14" s="57"/>
      <c r="CM14" s="106"/>
      <c r="CN14" s="57"/>
      <c r="CO14" s="336"/>
      <c r="CP14" s="336"/>
    </row>
    <row r="15" spans="1:94" s="26" customFormat="1" ht="193.5" customHeight="1">
      <c r="A15" s="21"/>
      <c r="B15" s="369"/>
      <c r="C15" s="373"/>
      <c r="D15" s="325" t="s">
        <v>468</v>
      </c>
      <c r="E15" s="218">
        <v>1.6199999999999999E-2</v>
      </c>
      <c r="F15" s="327" t="s">
        <v>81</v>
      </c>
      <c r="G15" s="327" t="s">
        <v>421</v>
      </c>
      <c r="H15" s="321" t="s">
        <v>430</v>
      </c>
      <c r="I15" s="327" t="s">
        <v>438</v>
      </c>
      <c r="J15" s="150" t="s">
        <v>429</v>
      </c>
      <c r="K15" s="219">
        <v>44562</v>
      </c>
      <c r="L15" s="242">
        <v>45291</v>
      </c>
      <c r="M15" s="181" t="s">
        <v>69</v>
      </c>
      <c r="N15" s="150" t="s">
        <v>422</v>
      </c>
      <c r="O15" s="150" t="s">
        <v>472</v>
      </c>
      <c r="P15" s="181" t="s">
        <v>71</v>
      </c>
      <c r="Q15" s="333">
        <v>0</v>
      </c>
      <c r="R15" s="224">
        <v>2021</v>
      </c>
      <c r="S15" s="328"/>
      <c r="T15" s="241">
        <v>0.5</v>
      </c>
      <c r="U15" s="241">
        <v>1</v>
      </c>
      <c r="V15" s="329"/>
      <c r="W15" s="330"/>
      <c r="X15" s="241">
        <v>1</v>
      </c>
      <c r="Y15" s="307"/>
      <c r="Z15" s="307"/>
      <c r="AA15" s="307"/>
      <c r="AB15" s="307"/>
      <c r="AC15" s="307"/>
      <c r="AD15" s="231" t="str">
        <f t="shared" ref="AD15" si="2">IF(SUM(Y15:AC15)=0,"",SUM(Y15:AC15))</f>
        <v/>
      </c>
      <c r="AE15" s="208"/>
      <c r="AF15" s="209"/>
      <c r="AG15" s="208"/>
      <c r="AH15" s="209"/>
      <c r="AI15" s="208"/>
      <c r="AJ15" s="209" t="s">
        <v>99</v>
      </c>
      <c r="AK15" s="208"/>
      <c r="AL15" s="209"/>
      <c r="AM15" s="209"/>
      <c r="AN15" s="209" t="s">
        <v>99</v>
      </c>
      <c r="AO15" s="209"/>
      <c r="AP15" s="209"/>
      <c r="AQ15" s="209"/>
      <c r="AR15" s="209"/>
      <c r="AS15" s="209"/>
      <c r="AT15" s="209"/>
      <c r="AU15" s="208"/>
      <c r="AV15" s="209"/>
      <c r="AW15" s="208"/>
      <c r="AX15" s="209"/>
      <c r="AY15" s="231" t="str">
        <f t="shared" si="0"/>
        <v/>
      </c>
      <c r="AZ15" s="289"/>
      <c r="BA15" s="312"/>
      <c r="BB15" s="301"/>
      <c r="BC15" s="301"/>
      <c r="BD15" s="106"/>
      <c r="BE15" s="301"/>
      <c r="BF15" s="336"/>
      <c r="BG15" s="336"/>
      <c r="BH15" s="312"/>
      <c r="BI15" s="301"/>
      <c r="BJ15" s="301"/>
      <c r="BK15" s="106"/>
      <c r="BL15" s="301"/>
      <c r="BM15" s="336"/>
      <c r="BN15" s="336"/>
      <c r="BO15" s="312"/>
      <c r="BP15" s="301"/>
      <c r="BQ15" s="301"/>
      <c r="BR15" s="106"/>
      <c r="BS15" s="301"/>
      <c r="BT15" s="336"/>
      <c r="BU15" s="336"/>
      <c r="BV15" s="312"/>
      <c r="BW15" s="301"/>
      <c r="BX15" s="301"/>
      <c r="BY15" s="106"/>
      <c r="BZ15" s="301"/>
      <c r="CA15" s="336"/>
      <c r="CB15" s="336"/>
      <c r="CC15" s="312"/>
      <c r="CD15" s="301"/>
      <c r="CE15" s="301"/>
      <c r="CF15" s="106"/>
      <c r="CG15" s="301"/>
      <c r="CH15" s="336"/>
      <c r="CI15" s="336"/>
      <c r="CJ15" s="312"/>
      <c r="CK15" s="301"/>
      <c r="CL15" s="301"/>
      <c r="CM15" s="106"/>
      <c r="CN15" s="301"/>
      <c r="CO15" s="336"/>
      <c r="CP15" s="336"/>
    </row>
    <row r="16" spans="1:94" s="26" customFormat="1" ht="167.25" customHeight="1">
      <c r="A16" s="21"/>
      <c r="B16" s="369"/>
      <c r="C16" s="373"/>
      <c r="D16" s="325" t="s">
        <v>467</v>
      </c>
      <c r="E16" s="218">
        <v>1.6199999999999999E-2</v>
      </c>
      <c r="F16" s="327" t="s">
        <v>81</v>
      </c>
      <c r="G16" s="327" t="s">
        <v>270</v>
      </c>
      <c r="H16" s="236" t="s">
        <v>65</v>
      </c>
      <c r="I16" s="236" t="s">
        <v>66</v>
      </c>
      <c r="J16" s="148" t="s">
        <v>67</v>
      </c>
      <c r="K16" s="219">
        <v>44470</v>
      </c>
      <c r="L16" s="236" t="s">
        <v>68</v>
      </c>
      <c r="M16" s="150" t="s">
        <v>89</v>
      </c>
      <c r="N16" s="236" t="s">
        <v>373</v>
      </c>
      <c r="O16" s="236" t="s">
        <v>439</v>
      </c>
      <c r="P16" s="239" t="s">
        <v>71</v>
      </c>
      <c r="Q16" s="293">
        <v>0</v>
      </c>
      <c r="R16" s="236">
        <v>2020</v>
      </c>
      <c r="S16" s="237">
        <v>0.1</v>
      </c>
      <c r="T16" s="237">
        <v>0.3</v>
      </c>
      <c r="U16" s="237">
        <v>1</v>
      </c>
      <c r="V16" s="237"/>
      <c r="W16" s="237"/>
      <c r="X16" s="237">
        <v>1</v>
      </c>
      <c r="Y16" s="231">
        <v>53</v>
      </c>
      <c r="Z16" s="231">
        <v>107</v>
      </c>
      <c r="AA16" s="231">
        <v>107</v>
      </c>
      <c r="AB16" s="231"/>
      <c r="AC16" s="231"/>
      <c r="AD16" s="231">
        <f t="shared" ref="AD16:AD18" si="3">IF(SUM(Y16:AC16)=0,"",SUM(Y16:AC16))</f>
        <v>267</v>
      </c>
      <c r="AE16" s="231">
        <v>53</v>
      </c>
      <c r="AF16" s="224" t="s">
        <v>72</v>
      </c>
      <c r="AG16" s="224" t="s">
        <v>73</v>
      </c>
      <c r="AH16" s="224" t="s">
        <v>73</v>
      </c>
      <c r="AI16" s="231">
        <v>107</v>
      </c>
      <c r="AJ16" s="224" t="s">
        <v>72</v>
      </c>
      <c r="AK16" s="224" t="s">
        <v>73</v>
      </c>
      <c r="AL16" s="224" t="s">
        <v>73</v>
      </c>
      <c r="AM16" s="231">
        <v>107</v>
      </c>
      <c r="AN16" s="224" t="s">
        <v>72</v>
      </c>
      <c r="AO16" s="209"/>
      <c r="AP16" s="209"/>
      <c r="AQ16" s="231"/>
      <c r="AR16" s="224"/>
      <c r="AS16" s="209"/>
      <c r="AT16" s="209"/>
      <c r="AU16" s="231"/>
      <c r="AV16" s="224"/>
      <c r="AW16" s="208"/>
      <c r="AX16" s="209"/>
      <c r="AY16" s="231">
        <f t="shared" ref="AY16:AY24" si="4">IF(SUM(AE16:AX16)=0,"",SUM(AE16:AX16))</f>
        <v>267</v>
      </c>
      <c r="AZ16" s="289"/>
      <c r="BA16" s="288"/>
      <c r="BB16" s="243"/>
      <c r="BC16" s="243"/>
      <c r="BD16" s="106"/>
      <c r="BE16" s="243"/>
      <c r="BF16" s="336"/>
      <c r="BG16" s="336"/>
      <c r="BH16" s="288"/>
      <c r="BI16" s="243"/>
      <c r="BJ16" s="243"/>
      <c r="BK16" s="106"/>
      <c r="BL16" s="243"/>
      <c r="BM16" s="336"/>
      <c r="BN16" s="336"/>
      <c r="BO16" s="288"/>
      <c r="BP16" s="243"/>
      <c r="BQ16" s="243"/>
      <c r="BR16" s="106"/>
      <c r="BS16" s="243"/>
      <c r="BT16" s="336"/>
      <c r="BU16" s="336"/>
      <c r="BV16" s="288"/>
      <c r="BW16" s="243"/>
      <c r="BX16" s="243"/>
      <c r="BY16" s="106"/>
      <c r="BZ16" s="243"/>
      <c r="CA16" s="336"/>
      <c r="CB16" s="336"/>
      <c r="CC16" s="288"/>
      <c r="CD16" s="243"/>
      <c r="CE16" s="243"/>
      <c r="CF16" s="106"/>
      <c r="CG16" s="243"/>
      <c r="CH16" s="336"/>
      <c r="CI16" s="336"/>
      <c r="CJ16" s="288"/>
      <c r="CK16" s="243"/>
      <c r="CL16" s="243"/>
      <c r="CM16" s="106"/>
      <c r="CN16" s="243"/>
      <c r="CO16" s="336"/>
      <c r="CP16" s="336"/>
    </row>
    <row r="17" spans="1:94" s="26" customFormat="1" ht="102">
      <c r="A17" s="21"/>
      <c r="B17" s="369"/>
      <c r="C17" s="373"/>
      <c r="D17" s="325" t="s">
        <v>440</v>
      </c>
      <c r="E17" s="218">
        <v>1.6199999999999999E-2</v>
      </c>
      <c r="F17" s="327" t="s">
        <v>81</v>
      </c>
      <c r="G17" s="327" t="s">
        <v>272</v>
      </c>
      <c r="H17" s="321" t="s">
        <v>95</v>
      </c>
      <c r="I17" s="327" t="s">
        <v>359</v>
      </c>
      <c r="J17" s="148" t="s">
        <v>271</v>
      </c>
      <c r="K17" s="219">
        <v>44470</v>
      </c>
      <c r="L17" s="236" t="s">
        <v>68</v>
      </c>
      <c r="M17" s="150" t="s">
        <v>89</v>
      </c>
      <c r="N17" s="236" t="s">
        <v>273</v>
      </c>
      <c r="O17" s="236" t="s">
        <v>274</v>
      </c>
      <c r="P17" s="150" t="s">
        <v>71</v>
      </c>
      <c r="Q17" s="237">
        <v>0</v>
      </c>
      <c r="R17" s="224">
        <v>2020</v>
      </c>
      <c r="S17" s="237">
        <v>0.1</v>
      </c>
      <c r="T17" s="237">
        <v>0.5</v>
      </c>
      <c r="U17" s="237">
        <v>1</v>
      </c>
      <c r="V17" s="237"/>
      <c r="W17" s="237"/>
      <c r="X17" s="237">
        <v>1</v>
      </c>
      <c r="Y17" s="231">
        <v>10</v>
      </c>
      <c r="Z17" s="231">
        <v>40</v>
      </c>
      <c r="AA17" s="231">
        <v>50</v>
      </c>
      <c r="AB17" s="231" t="s">
        <v>73</v>
      </c>
      <c r="AC17" s="231" t="s">
        <v>73</v>
      </c>
      <c r="AD17" s="231">
        <f t="shared" si="3"/>
        <v>100</v>
      </c>
      <c r="AE17" s="226">
        <v>10</v>
      </c>
      <c r="AF17" s="224" t="s">
        <v>374</v>
      </c>
      <c r="AG17" s="224" t="s">
        <v>73</v>
      </c>
      <c r="AH17" s="224" t="s">
        <v>73</v>
      </c>
      <c r="AI17" s="226">
        <v>40</v>
      </c>
      <c r="AJ17" s="224" t="s">
        <v>374</v>
      </c>
      <c r="AK17" s="224" t="s">
        <v>73</v>
      </c>
      <c r="AL17" s="224" t="s">
        <v>73</v>
      </c>
      <c r="AM17" s="226">
        <v>50</v>
      </c>
      <c r="AN17" s="224" t="s">
        <v>374</v>
      </c>
      <c r="AO17" s="224" t="s">
        <v>73</v>
      </c>
      <c r="AP17" s="224" t="s">
        <v>73</v>
      </c>
      <c r="AQ17" s="224"/>
      <c r="AR17" s="224"/>
      <c r="AS17" s="224"/>
      <c r="AT17" s="224"/>
      <c r="AU17" s="224"/>
      <c r="AV17" s="224"/>
      <c r="AW17" s="224"/>
      <c r="AX17" s="224"/>
      <c r="AY17" s="231">
        <f t="shared" si="4"/>
        <v>100</v>
      </c>
      <c r="AZ17" s="289"/>
      <c r="BA17" s="288"/>
      <c r="BB17" s="243"/>
      <c r="BC17" s="243"/>
      <c r="BD17" s="106"/>
      <c r="BE17" s="243"/>
      <c r="BF17" s="336"/>
      <c r="BG17" s="336"/>
      <c r="BH17" s="288"/>
      <c r="BI17" s="243"/>
      <c r="BJ17" s="243"/>
      <c r="BK17" s="106"/>
      <c r="BL17" s="243"/>
      <c r="BM17" s="336"/>
      <c r="BN17" s="336"/>
      <c r="BO17" s="288"/>
      <c r="BP17" s="243"/>
      <c r="BQ17" s="243"/>
      <c r="BR17" s="106"/>
      <c r="BS17" s="243"/>
      <c r="BT17" s="336"/>
      <c r="BU17" s="336"/>
      <c r="BV17" s="288"/>
      <c r="BW17" s="243"/>
      <c r="BX17" s="243"/>
      <c r="BY17" s="106"/>
      <c r="BZ17" s="243"/>
      <c r="CA17" s="336"/>
      <c r="CB17" s="336"/>
      <c r="CC17" s="288"/>
      <c r="CD17" s="243"/>
      <c r="CE17" s="243"/>
      <c r="CF17" s="106"/>
      <c r="CG17" s="243"/>
      <c r="CH17" s="336"/>
      <c r="CI17" s="336"/>
      <c r="CJ17" s="288"/>
      <c r="CK17" s="243"/>
      <c r="CL17" s="243"/>
      <c r="CM17" s="106"/>
      <c r="CN17" s="243"/>
      <c r="CO17" s="336"/>
      <c r="CP17" s="336"/>
    </row>
    <row r="18" spans="1:94" s="26" customFormat="1" ht="89.25">
      <c r="A18" s="21"/>
      <c r="B18" s="369"/>
      <c r="C18" s="373"/>
      <c r="D18" s="325" t="s">
        <v>441</v>
      </c>
      <c r="E18" s="218">
        <v>1.61E-2</v>
      </c>
      <c r="F18" s="327" t="s">
        <v>81</v>
      </c>
      <c r="G18" s="327" t="s">
        <v>275</v>
      </c>
      <c r="H18" s="236" t="s">
        <v>96</v>
      </c>
      <c r="I18" s="236" t="s">
        <v>97</v>
      </c>
      <c r="J18" s="148" t="s">
        <v>98</v>
      </c>
      <c r="K18" s="219">
        <v>44470</v>
      </c>
      <c r="L18" s="236" t="s">
        <v>86</v>
      </c>
      <c r="M18" s="236" t="s">
        <v>69</v>
      </c>
      <c r="N18" s="236" t="s">
        <v>443</v>
      </c>
      <c r="O18" s="236" t="s">
        <v>442</v>
      </c>
      <c r="P18" s="150" t="s">
        <v>71</v>
      </c>
      <c r="Q18" s="237">
        <v>0</v>
      </c>
      <c r="R18" s="238">
        <v>2020</v>
      </c>
      <c r="S18" s="230">
        <v>0.2</v>
      </c>
      <c r="T18" s="230">
        <v>1</v>
      </c>
      <c r="U18" s="222"/>
      <c r="V18" s="222"/>
      <c r="W18" s="222"/>
      <c r="X18" s="230">
        <v>1</v>
      </c>
      <c r="Y18" s="231">
        <v>15</v>
      </c>
      <c r="Z18" s="231">
        <v>37</v>
      </c>
      <c r="AA18" s="231"/>
      <c r="AB18" s="231" t="s">
        <v>73</v>
      </c>
      <c r="AC18" s="231" t="s">
        <v>73</v>
      </c>
      <c r="AD18" s="231">
        <f t="shared" si="3"/>
        <v>52</v>
      </c>
      <c r="AE18" s="226">
        <v>15</v>
      </c>
      <c r="AF18" s="224" t="s">
        <v>99</v>
      </c>
      <c r="AG18" s="224" t="s">
        <v>73</v>
      </c>
      <c r="AH18" s="220" t="s">
        <v>73</v>
      </c>
      <c r="AI18" s="226">
        <v>37</v>
      </c>
      <c r="AJ18" s="224" t="s">
        <v>99</v>
      </c>
      <c r="AK18" s="224" t="s">
        <v>73</v>
      </c>
      <c r="AL18" s="224" t="s">
        <v>73</v>
      </c>
      <c r="AM18" s="224" t="s">
        <v>73</v>
      </c>
      <c r="AN18" s="224" t="s">
        <v>73</v>
      </c>
      <c r="AO18" s="220" t="s">
        <v>73</v>
      </c>
      <c r="AP18" s="220" t="s">
        <v>73</v>
      </c>
      <c r="AQ18" s="220" t="s">
        <v>73</v>
      </c>
      <c r="AR18" s="220" t="s">
        <v>73</v>
      </c>
      <c r="AS18" s="220" t="s">
        <v>73</v>
      </c>
      <c r="AT18" s="220" t="s">
        <v>73</v>
      </c>
      <c r="AU18" s="220" t="s">
        <v>73</v>
      </c>
      <c r="AV18" s="220" t="s">
        <v>73</v>
      </c>
      <c r="AW18" s="220" t="s">
        <v>73</v>
      </c>
      <c r="AX18" s="220" t="s">
        <v>73</v>
      </c>
      <c r="AY18" s="231">
        <f t="shared" si="4"/>
        <v>52</v>
      </c>
      <c r="AZ18" s="289"/>
      <c r="BA18" s="288"/>
      <c r="BB18" s="243"/>
      <c r="BC18" s="243"/>
      <c r="BD18" s="106"/>
      <c r="BE18" s="243"/>
      <c r="BF18" s="336"/>
      <c r="BG18" s="336"/>
      <c r="BH18" s="288"/>
      <c r="BI18" s="243"/>
      <c r="BJ18" s="243"/>
      <c r="BK18" s="106"/>
      <c r="BL18" s="243"/>
      <c r="BM18" s="336"/>
      <c r="BN18" s="336"/>
      <c r="BO18" s="288"/>
      <c r="BP18" s="243"/>
      <c r="BQ18" s="243"/>
      <c r="BR18" s="106"/>
      <c r="BS18" s="243"/>
      <c r="BT18" s="336"/>
      <c r="BU18" s="336"/>
      <c r="BV18" s="288"/>
      <c r="BW18" s="243"/>
      <c r="BX18" s="243"/>
      <c r="BY18" s="106"/>
      <c r="BZ18" s="243"/>
      <c r="CA18" s="336"/>
      <c r="CB18" s="336"/>
      <c r="CC18" s="288"/>
      <c r="CD18" s="243"/>
      <c r="CE18" s="243"/>
      <c r="CF18" s="106"/>
      <c r="CG18" s="243"/>
      <c r="CH18" s="336"/>
      <c r="CI18" s="336"/>
      <c r="CJ18" s="288"/>
      <c r="CK18" s="243"/>
      <c r="CL18" s="243"/>
      <c r="CM18" s="106"/>
      <c r="CN18" s="243"/>
      <c r="CO18" s="336"/>
      <c r="CP18" s="336"/>
    </row>
    <row r="19" spans="1:94" s="26" customFormat="1" ht="205.5" customHeight="1">
      <c r="A19" s="21"/>
      <c r="B19" s="369"/>
      <c r="C19" s="373"/>
      <c r="D19" s="325" t="s">
        <v>444</v>
      </c>
      <c r="E19" s="218">
        <v>1.6199999999999999E-2</v>
      </c>
      <c r="F19" s="327" t="s">
        <v>383</v>
      </c>
      <c r="G19" s="327" t="s">
        <v>275</v>
      </c>
      <c r="H19" s="321" t="s">
        <v>77</v>
      </c>
      <c r="I19" s="327" t="s">
        <v>78</v>
      </c>
      <c r="J19" s="148" t="s">
        <v>79</v>
      </c>
      <c r="K19" s="219">
        <v>44470</v>
      </c>
      <c r="L19" s="242">
        <v>45291</v>
      </c>
      <c r="M19" s="149" t="s">
        <v>69</v>
      </c>
      <c r="N19" s="150" t="s">
        <v>276</v>
      </c>
      <c r="O19" s="150" t="s">
        <v>473</v>
      </c>
      <c r="P19" s="150" t="s">
        <v>71</v>
      </c>
      <c r="Q19" s="245">
        <v>0</v>
      </c>
      <c r="R19" s="150">
        <v>2020</v>
      </c>
      <c r="S19" s="247">
        <v>0.1</v>
      </c>
      <c r="T19" s="230">
        <v>0.6</v>
      </c>
      <c r="U19" s="230">
        <v>1</v>
      </c>
      <c r="V19" s="224" t="s">
        <v>73</v>
      </c>
      <c r="W19" s="224" t="s">
        <v>73</v>
      </c>
      <c r="X19" s="230">
        <v>1</v>
      </c>
      <c r="Y19" s="231">
        <v>5</v>
      </c>
      <c r="Z19" s="231">
        <v>40</v>
      </c>
      <c r="AA19" s="231">
        <v>50</v>
      </c>
      <c r="AB19" s="231" t="s">
        <v>73</v>
      </c>
      <c r="AC19" s="231"/>
      <c r="AD19" s="231">
        <f t="shared" ref="AD19:AD20" si="5">IF(SUM(Y19:AC19)=0,"",SUM(Y19:AC19))</f>
        <v>95</v>
      </c>
      <c r="AE19" s="231"/>
      <c r="AF19" s="224" t="s">
        <v>99</v>
      </c>
      <c r="AG19" s="231" t="s">
        <v>73</v>
      </c>
      <c r="AH19" s="231" t="s">
        <v>73</v>
      </c>
      <c r="AI19" s="231"/>
      <c r="AJ19" s="224" t="s">
        <v>99</v>
      </c>
      <c r="AK19" s="231" t="s">
        <v>73</v>
      </c>
      <c r="AL19" s="231" t="s">
        <v>73</v>
      </c>
      <c r="AM19" s="231"/>
      <c r="AN19" s="224" t="s">
        <v>99</v>
      </c>
      <c r="AO19" s="231" t="s">
        <v>73</v>
      </c>
      <c r="AP19" s="231" t="s">
        <v>73</v>
      </c>
      <c r="AQ19" s="231"/>
      <c r="AR19" s="224"/>
      <c r="AS19" s="224"/>
      <c r="AT19" s="224"/>
      <c r="AU19" s="224"/>
      <c r="AV19" s="224"/>
      <c r="AW19" s="224"/>
      <c r="AX19" s="224"/>
      <c r="AY19" s="231" t="str">
        <f t="shared" si="4"/>
        <v/>
      </c>
      <c r="AZ19" s="289"/>
      <c r="BA19" s="288"/>
      <c r="BB19" s="243" t="str">
        <f>IF(BA19="","",IF(IF(OR(P19=Desplegables!$B$5,P19=Desplegables!$B$6,),(Q19-BA19)/(Q19-S19),BA19/S19)&lt;0,0%,IF(IF(OR(P19=Desplegables!$B$5,P19=Desplegables!$B$6,),(Q19-BA19)/(Q19-S19),BA19/S19)&gt;1,100%,IF(OR(P19=Desplegables!$B$5,P19=Desplegables!$B$6,),(Q19-BA19)/(Q19-S19),BA19/S19))))</f>
        <v/>
      </c>
      <c r="BC19" s="243" t="str">
        <f>IF(BA19="","",IF(IF(OR(P19=Desplegables!$B$5,P19=Desplegables!$B$6,),(Q19-BA19)/(Q19-V19),BA19/V19)&lt;0,0%,IF(IF(OR(P19=Desplegables!$B$5,P19=Desplegables!$B$6,),(Q19-BA19)/(Q19-V19),BA19/V19)&gt;1,100%,IF(OR(P19=Desplegables!$B$5,P19=Desplegables!$B$6,),(Q19-BA19)/(Q19-V19),BA19/V19))))</f>
        <v/>
      </c>
      <c r="BD19" s="106"/>
      <c r="BE19" s="243" t="str">
        <f>IF(BD19="","",IF(BD19/SUM(AE19,AG19)&gt;1,100%,BD19/SUM(AE19,AG19)))</f>
        <v/>
      </c>
      <c r="BF19" s="336"/>
      <c r="BG19" s="336"/>
      <c r="BH19" s="288"/>
      <c r="BI19" s="243" t="str">
        <f>IF(BH19="","",IF(IF(OR(P19=Desplegables!$B$5,P19=Desplegables!$B$6,),(Q19-BH19)/(Q19-S19),BH19/S19)&lt;0,0%,IF(IF(OR(P19=Desplegables!$B$5,P19=Desplegables!$B$6,),(Q19-BH19)/(Q19-S19),BH19/S19)&gt;1,100%,IF(OR(P19=Desplegables!$B$5,P19=Desplegables!$B$6,),(Q19-BH19)/(Q19-S19),BH19/S19))))</f>
        <v/>
      </c>
      <c r="BJ19" s="243" t="str">
        <f>IF(BH19="","",IF(IF(OR(P19=Desplegables!$B$5,P19=Desplegables!$B$6,),(Q19-BH19)/(Q19-V19),BH19/V19)&lt;0,0%,IF(IF(OR(P19=Desplegables!$B$5,P19=Desplegables!$B$6,),(Q19-BH19)/(Q19-V19),BH19/V19)&gt;1,100%,IF(OR(P19=Desplegables!$B$5,P19=Desplegables!$B$6,),(Q19-BH19)/(Q19-V19),BH19/V19))))</f>
        <v/>
      </c>
      <c r="BK19" s="106"/>
      <c r="BL19" s="243" t="str">
        <f>IF(SUM(BD19,BK19)=0,"",IF(SUM(BD19,BK19)/SUM(AE19,AG19)&gt;1,100%,SUM(BD19,BK19)/SUM(AE19,AG19)))</f>
        <v/>
      </c>
      <c r="BM19" s="336"/>
      <c r="BN19" s="336"/>
      <c r="BO19" s="288"/>
      <c r="BP19" s="243" t="str">
        <f>IF(BO19="","",IF(IF(OR(P19=Desplegables!$B$5,P19=Desplegables!$B$6,),(Q19-BO19)/(Q19-T19),BO19/T19)&lt;0,0%,IF(IF(OR(P19=Desplegables!$B$5,P19=Desplegables!$B$6,),(Q19-BO19)/(Q19-T19),BO19/T19)&gt;1,100%,IF(OR(P19=Desplegables!$B$5,P19=Desplegables!$B$6,),(Q19-BO19)/(Q19-T19),BO19/T19))))</f>
        <v/>
      </c>
      <c r="BQ19" s="243" t="str">
        <f>IF(BO19="","",IF(IF(OR(P19=Desplegables!$B$5,P19=Desplegables!$B$6,),(Q19-BO19)/(Q19-V19),IF(P19=Desplegables!$B$3,AVERAGE(BO19,BH19)/V19,BO19/V19))&lt;0,0%,IF(IF(OR(P19=Desplegables!$B$5,P19=Desplegables!$B$6,),(Q19-BO19)/(Q19-V19),IF(P19=Desplegables!$B$3,AVERAGE(BO19,BH19)/V19,BO19/V19))&gt;1,100%,IF(OR(P19=Desplegables!$B$5,P19=Desplegables!$B$6,),(Q19-BO19)/(Q19-V19),IF(P19=Desplegables!$B$3,AVERAGE(BO19,BH19)/V19,BO19/V19)))))</f>
        <v/>
      </c>
      <c r="BR19" s="106"/>
      <c r="BS19" s="243" t="str">
        <f>IF(BR19="","",IF(BR19/SUM(AI19,AK19)&gt;1,100%,BR19/SUM(AI19,AK19)))</f>
        <v/>
      </c>
      <c r="BT19" s="336"/>
      <c r="BU19" s="336"/>
      <c r="BV19" s="288"/>
      <c r="BW19" s="243" t="str">
        <f>IF(BV19="","",IF(IF(OR(P19=Desplegables!$B$5,P19=Desplegables!$B$6,),(Q19-BV19)/(Q19-T19),BV19/T19)&lt;0,0%,IF(IF(OR(P19=Desplegables!$B$5,P19=Desplegables!$B$6,),(Q19-BV19)/(Q19-T19),BV19/T19)&gt;1,100%,IF(OR(P19=Desplegables!$B$5,P19=Desplegables!$B$6,),(Q19-BV19)/(Q19-T19),BV19/T19))))</f>
        <v/>
      </c>
      <c r="BX19" s="243" t="str">
        <f>IF(BV19="","",IF(IF(OR(P19=Desplegables!$B$5,P19=Desplegables!$B$6,),(Q19-BV19)/(Q19-V19),IF(P19=Desplegables!$B$3,AVERAGE(BV19,BH19)/V19,BV19/V19))&lt;0,0%,IF(IF(OR(P19=Desplegables!$B$5,P19=Desplegables!$B$6,),(Q19-BV19)/(Q19-V19),IF(P19=Desplegables!$B$3,AVERAGE(BV19,BH19)/V19,BV19/V19))&gt;1,100%,IF(OR(P19=Desplegables!$B$5,P19=Desplegables!$B$6,),(Q19-BV19)/(Q19-V19),IF(P19=Desplegables!$B$3,AVERAGE(BV19,BH19)/V19,BV19/V19)))))</f>
        <v/>
      </c>
      <c r="BY19" s="106"/>
      <c r="BZ19" s="243" t="str">
        <f>IF(SUM(BR19,BY19)=0,"",IF(SUM(BR19,BY19)/SUM(AI19,AK19)&gt;1,100%,SUM(BR19,BY19)/SUM(AI19,AK19)))</f>
        <v/>
      </c>
      <c r="CA19" s="336"/>
      <c r="CB19" s="336"/>
      <c r="CC19" s="288"/>
      <c r="CD19" s="243" t="str">
        <f>IF(CC19="","",IF(IF(OR(P19=Desplegables!$B$5,P19=Desplegables!$B$6,),(Q19-CC19)/(Q19-V19),IF(P19=Desplegables!$B$3,CC19/U19,CC19/V19))&lt;0,0%,IF(IF(OR(P19=Desplegables!$B$5,P19=Desplegables!$B$6,),(Q19-CC19)/(Q19-V19),IF(P19=Desplegables!$B$3,CC19/U19,CC19/V19))&gt;1,100%,IF(OR(P19=Desplegables!$B$5,P19=Desplegables!$B$6,),(Q19-CC19)/(Q19-V19),IF(P19=Desplegables!$B$3,CC19/U19,CC19/V19)))))</f>
        <v/>
      </c>
      <c r="CE19" s="243" t="str">
        <f>IF(CC19="","",IF(IF(OR(P19=Desplegables!$B$5,P19=Desplegables!$B$6,),(Q19-CC19)/(Q19-V19),IF(P19=Desplegables!$B$3,AVERAGE(CC19,BV19,BH19)/V19,CC19/V19))&lt;0,0%,IF(IF(OR(P19=Desplegables!$B$5,P19=Desplegables!$B$6,),(Q19-CC19)/(Q19-V19),IF(P19=Desplegables!$B$3,AVERAGE(CC19,BV19,BH19)/V19,CC19/V19))&gt;1,100%,IF(OR(P19=Desplegables!$B$5,P19=Desplegables!$B$6,),(Q19-CC19)/(Q19-V19),IF(P19=Desplegables!$B$3,AVERAGE(CC19,BV19,BH19)/V19,CC19/V19)))))</f>
        <v/>
      </c>
      <c r="CF19" s="106"/>
      <c r="CG19" s="243" t="str">
        <f>IF(CF19="","",IF(CF19/SUM(AU19,AW19)&gt;1,100%,CF19/SUM(AU19,AW19)))</f>
        <v/>
      </c>
      <c r="CH19" s="336"/>
      <c r="CI19" s="336"/>
      <c r="CJ19" s="288"/>
      <c r="CK19" s="243" t="str">
        <f>IF(CJ19="","",IF(IF(OR(P19=Desplegables!$B$5,P19=Desplegables!$B$6,),(Q19-CJ19)/(Q19-V19),IF(P19=Desplegables!$B$3,CJ19/U19,CJ19/V19))&lt;0,0%,IF(IF(OR(P19=Desplegables!$B$5,P19=Desplegables!$B$6,),(Q19-CJ19)/(Q19-V19),IF(P19=Desplegables!$B$3,CJ19/U19,CJ19/V19))&gt;1,100%,IF(OR(P19=Desplegables!$B$5,P19=Desplegables!$B$6,),(Q19-CJ19)/(Q19-V19),IF(P19=Desplegables!$B$3,CJ19/U19,CJ19/V19)))))</f>
        <v/>
      </c>
      <c r="CL19" s="243" t="str">
        <f>IF(CJ19="","",IF(IF(OR(P19=Desplegables!$B$5,P19=Desplegables!$B$6,),(Q19-CJ19)/(Q19-V19),IF(P19=Desplegables!$B$3,AVERAGE(CJ19,BV19,BH19)/V19,CJ19/V19))&lt;0,0%,IF(IF(OR(P19=Desplegables!$B$5,P19=Desplegables!$B$6,),(Q19-CJ19)/(Q19-V19),IF(P19=Desplegables!$B$3,AVERAGE(CJ19,BV19,BH19)/V19,CJ19/V19))&gt;1,100%,IF(OR(P19=Desplegables!$B$5,P19=Desplegables!$B$6,),(Q19-CJ19)/(Q19-V19),IF(P19=Desplegables!$B$3,AVERAGE(CJ19,BV19,BH19)/V19,CJ19/V19)))))</f>
        <v/>
      </c>
      <c r="CM19" s="106"/>
      <c r="CN19" s="243" t="str">
        <f>IF(SUM(CF19,CM19)=0,"",IF(SUM(CF19,CM19)/SUM(AU19,AW19)&gt;1,100%,SUM(CF19,CM19)/SUM(AU19,AW19)))</f>
        <v/>
      </c>
      <c r="CO19" s="336"/>
      <c r="CP19" s="336"/>
    </row>
    <row r="20" spans="1:94" s="26" customFormat="1" ht="294" customHeight="1">
      <c r="A20" s="21"/>
      <c r="B20" s="369"/>
      <c r="C20" s="373"/>
      <c r="D20" s="325" t="s">
        <v>446</v>
      </c>
      <c r="E20" s="218">
        <v>1.6199999999999999E-2</v>
      </c>
      <c r="F20" s="327" t="s">
        <v>81</v>
      </c>
      <c r="G20" s="327" t="s">
        <v>471</v>
      </c>
      <c r="H20" s="323" t="s">
        <v>445</v>
      </c>
      <c r="I20" s="248" t="s">
        <v>377</v>
      </c>
      <c r="J20" s="148" t="s">
        <v>376</v>
      </c>
      <c r="K20" s="219">
        <v>44470</v>
      </c>
      <c r="L20" s="150" t="s">
        <v>68</v>
      </c>
      <c r="M20" s="181" t="s">
        <v>69</v>
      </c>
      <c r="N20" s="150" t="s">
        <v>286</v>
      </c>
      <c r="O20" s="150" t="s">
        <v>364</v>
      </c>
      <c r="P20" s="181" t="s">
        <v>71</v>
      </c>
      <c r="Q20" s="250">
        <v>0</v>
      </c>
      <c r="R20" s="240">
        <v>2020</v>
      </c>
      <c r="S20" s="251">
        <v>0.3</v>
      </c>
      <c r="T20" s="252">
        <v>0.6</v>
      </c>
      <c r="U20" s="252">
        <v>1</v>
      </c>
      <c r="V20" s="252"/>
      <c r="W20" s="253"/>
      <c r="X20" s="252">
        <v>1</v>
      </c>
      <c r="Y20" s="254"/>
      <c r="Z20" s="231"/>
      <c r="AA20" s="231"/>
      <c r="AB20" s="231"/>
      <c r="AC20" s="231"/>
      <c r="AD20" s="231" t="str">
        <f t="shared" si="5"/>
        <v/>
      </c>
      <c r="AE20" s="208"/>
      <c r="AF20" s="209" t="s">
        <v>99</v>
      </c>
      <c r="AG20" s="208"/>
      <c r="AH20" s="209"/>
      <c r="AI20" s="208"/>
      <c r="AJ20" s="209" t="s">
        <v>99</v>
      </c>
      <c r="AK20" s="208"/>
      <c r="AL20" s="209"/>
      <c r="AM20" s="209"/>
      <c r="AN20" s="209" t="s">
        <v>99</v>
      </c>
      <c r="AO20" s="209"/>
      <c r="AP20" s="209"/>
      <c r="AQ20" s="209"/>
      <c r="AR20" s="209"/>
      <c r="AS20" s="209"/>
      <c r="AT20" s="209"/>
      <c r="AU20" s="208"/>
      <c r="AV20" s="209"/>
      <c r="AW20" s="208"/>
      <c r="AX20" s="209"/>
      <c r="AY20" s="231" t="str">
        <f t="shared" ref="AY20" si="6">IF(SUM(AE20:AX20)=0,"",SUM(AE20:AX20))</f>
        <v/>
      </c>
      <c r="AZ20" s="289"/>
      <c r="BA20" s="312"/>
      <c r="BB20" s="301"/>
      <c r="BC20" s="301"/>
      <c r="BD20" s="106"/>
      <c r="BE20" s="301"/>
      <c r="BF20" s="336"/>
      <c r="BG20" s="336"/>
      <c r="BH20" s="312"/>
      <c r="BI20" s="301"/>
      <c r="BJ20" s="301"/>
      <c r="BK20" s="106"/>
      <c r="BL20" s="301"/>
      <c r="BM20" s="336"/>
      <c r="BN20" s="336"/>
      <c r="BO20" s="312"/>
      <c r="BP20" s="301"/>
      <c r="BQ20" s="301"/>
      <c r="BR20" s="106"/>
      <c r="BS20" s="301"/>
      <c r="BT20" s="336"/>
      <c r="BU20" s="336"/>
      <c r="BV20" s="312"/>
      <c r="BW20" s="301"/>
      <c r="BX20" s="301"/>
      <c r="BY20" s="106"/>
      <c r="BZ20" s="301"/>
      <c r="CA20" s="336"/>
      <c r="CB20" s="336"/>
      <c r="CC20" s="312"/>
      <c r="CD20" s="301"/>
      <c r="CE20" s="301"/>
      <c r="CF20" s="106"/>
      <c r="CG20" s="301"/>
      <c r="CH20" s="336"/>
      <c r="CI20" s="336"/>
      <c r="CJ20" s="312"/>
      <c r="CK20" s="301"/>
      <c r="CL20" s="301"/>
      <c r="CM20" s="106"/>
      <c r="CN20" s="301"/>
      <c r="CO20" s="336"/>
      <c r="CP20" s="336"/>
    </row>
    <row r="21" spans="1:94" s="26" customFormat="1" ht="153">
      <c r="A21" s="21"/>
      <c r="B21" s="369"/>
      <c r="C21" s="373"/>
      <c r="D21" s="325" t="s">
        <v>447</v>
      </c>
      <c r="E21" s="218">
        <v>1.6199999999999999E-2</v>
      </c>
      <c r="F21" s="327" t="s">
        <v>389</v>
      </c>
      <c r="G21" s="150" t="s">
        <v>277</v>
      </c>
      <c r="H21" s="236" t="s">
        <v>412</v>
      </c>
      <c r="I21" s="236" t="s">
        <v>91</v>
      </c>
      <c r="J21" s="148" t="s">
        <v>92</v>
      </c>
      <c r="K21" s="219">
        <v>44470</v>
      </c>
      <c r="L21" s="150" t="s">
        <v>74</v>
      </c>
      <c r="M21" s="144" t="s">
        <v>75</v>
      </c>
      <c r="N21" s="150" t="s">
        <v>375</v>
      </c>
      <c r="O21" s="236" t="s">
        <v>474</v>
      </c>
      <c r="P21" s="181" t="s">
        <v>71</v>
      </c>
      <c r="Q21" s="241">
        <v>0</v>
      </c>
      <c r="R21" s="236">
        <v>2020</v>
      </c>
      <c r="S21" s="237">
        <v>0.4</v>
      </c>
      <c r="T21" s="237">
        <v>0.6</v>
      </c>
      <c r="U21" s="301">
        <v>0.7</v>
      </c>
      <c r="V21" s="301">
        <v>0.9</v>
      </c>
      <c r="W21" s="295">
        <v>1</v>
      </c>
      <c r="X21" s="237">
        <v>1</v>
      </c>
      <c r="Y21" s="231"/>
      <c r="Z21" s="231"/>
      <c r="AA21" s="231"/>
      <c r="AB21" s="231"/>
      <c r="AC21" s="231"/>
      <c r="AD21" s="231" t="str">
        <f t="shared" ref="AD21" si="7">IF(SUM(Y21:AC21)=0,"",SUM(Y21:AC21))</f>
        <v/>
      </c>
      <c r="AE21" s="208"/>
      <c r="AF21" s="209" t="s">
        <v>99</v>
      </c>
      <c r="AG21" s="208"/>
      <c r="AH21" s="209"/>
      <c r="AI21" s="208"/>
      <c r="AJ21" s="209" t="s">
        <v>99</v>
      </c>
      <c r="AK21" s="208"/>
      <c r="AL21" s="209"/>
      <c r="AM21" s="208"/>
      <c r="AN21" s="209" t="s">
        <v>99</v>
      </c>
      <c r="AO21" s="208"/>
      <c r="AP21" s="209"/>
      <c r="AQ21" s="208"/>
      <c r="AR21" s="209" t="s">
        <v>99</v>
      </c>
      <c r="AS21" s="208"/>
      <c r="AT21" s="209"/>
      <c r="AU21" s="208"/>
      <c r="AV21" s="209" t="s">
        <v>99</v>
      </c>
      <c r="AW21" s="208"/>
      <c r="AX21" s="209"/>
      <c r="AY21" s="231" t="str">
        <f t="shared" si="4"/>
        <v/>
      </c>
      <c r="AZ21" s="289"/>
      <c r="BA21" s="288"/>
      <c r="BB21" s="243"/>
      <c r="BC21" s="243"/>
      <c r="BD21" s="106"/>
      <c r="BE21" s="243"/>
      <c r="BF21" s="336"/>
      <c r="BG21" s="336"/>
      <c r="BH21" s="288"/>
      <c r="BI21" s="243"/>
      <c r="BJ21" s="243"/>
      <c r="BK21" s="106"/>
      <c r="BL21" s="243"/>
      <c r="BM21" s="336"/>
      <c r="BN21" s="336"/>
      <c r="BO21" s="288"/>
      <c r="BP21" s="243"/>
      <c r="BQ21" s="243"/>
      <c r="BR21" s="106"/>
      <c r="BS21" s="243"/>
      <c r="BT21" s="336"/>
      <c r="BU21" s="336"/>
      <c r="BV21" s="288"/>
      <c r="BW21" s="243"/>
      <c r="BX21" s="243"/>
      <c r="BY21" s="106"/>
      <c r="BZ21" s="243"/>
      <c r="CA21" s="336"/>
      <c r="CB21" s="336"/>
      <c r="CC21" s="288"/>
      <c r="CD21" s="243"/>
      <c r="CE21" s="243"/>
      <c r="CF21" s="106"/>
      <c r="CG21" s="243"/>
      <c r="CH21" s="336"/>
      <c r="CI21" s="336"/>
      <c r="CJ21" s="288"/>
      <c r="CK21" s="243"/>
      <c r="CL21" s="243"/>
      <c r="CM21" s="106"/>
      <c r="CN21" s="243"/>
      <c r="CO21" s="336"/>
      <c r="CP21" s="336"/>
    </row>
    <row r="22" spans="1:94" s="26" customFormat="1" ht="191.25">
      <c r="A22" s="21"/>
      <c r="B22" s="369"/>
      <c r="C22" s="373"/>
      <c r="D22" s="325" t="s">
        <v>378</v>
      </c>
      <c r="E22" s="218">
        <v>1.6199999999999999E-2</v>
      </c>
      <c r="F22" s="327" t="s">
        <v>390</v>
      </c>
      <c r="G22" s="327" t="s">
        <v>339</v>
      </c>
      <c r="H22" s="321" t="s">
        <v>381</v>
      </c>
      <c r="I22" s="327" t="s">
        <v>379</v>
      </c>
      <c r="J22" s="148" t="s">
        <v>380</v>
      </c>
      <c r="K22" s="219">
        <v>44470</v>
      </c>
      <c r="L22" s="219" t="s">
        <v>68</v>
      </c>
      <c r="M22" s="144" t="s">
        <v>89</v>
      </c>
      <c r="N22" s="150" t="s">
        <v>93</v>
      </c>
      <c r="O22" s="263" t="s">
        <v>337</v>
      </c>
      <c r="P22" s="150" t="s">
        <v>71</v>
      </c>
      <c r="Q22" s="241">
        <v>0</v>
      </c>
      <c r="R22" s="244">
        <v>2020</v>
      </c>
      <c r="S22" s="245">
        <v>0.1</v>
      </c>
      <c r="T22" s="237">
        <v>0.5</v>
      </c>
      <c r="U22" s="237">
        <v>1</v>
      </c>
      <c r="V22" s="236"/>
      <c r="W22" s="106"/>
      <c r="X22" s="237">
        <v>1</v>
      </c>
      <c r="Y22" s="231">
        <v>20</v>
      </c>
      <c r="Z22" s="231">
        <v>850</v>
      </c>
      <c r="AA22" s="231">
        <v>2000</v>
      </c>
      <c r="AB22" s="231"/>
      <c r="AC22" s="231"/>
      <c r="AD22" s="231">
        <f t="shared" ref="AD22:AD24" si="8">IF(SUM(Y22:AC22)=0,"",SUM(Y22:AC22))</f>
        <v>2870</v>
      </c>
      <c r="AE22" s="226">
        <v>20</v>
      </c>
      <c r="AF22" s="209" t="s">
        <v>72</v>
      </c>
      <c r="AG22" s="246" t="s">
        <v>73</v>
      </c>
      <c r="AH22" s="246" t="s">
        <v>73</v>
      </c>
      <c r="AI22" s="226">
        <v>850</v>
      </c>
      <c r="AJ22" s="209" t="s">
        <v>72</v>
      </c>
      <c r="AK22" s="246" t="s">
        <v>73</v>
      </c>
      <c r="AL22" s="246" t="s">
        <v>73</v>
      </c>
      <c r="AM22" s="226">
        <v>2000</v>
      </c>
      <c r="AN22" s="209" t="s">
        <v>72</v>
      </c>
      <c r="AO22" s="209"/>
      <c r="AP22" s="209"/>
      <c r="AQ22" s="209"/>
      <c r="AR22" s="209"/>
      <c r="AS22" s="209"/>
      <c r="AT22" s="209"/>
      <c r="AU22" s="208"/>
      <c r="AV22" s="209"/>
      <c r="AW22" s="208"/>
      <c r="AX22" s="209"/>
      <c r="AY22" s="231">
        <f t="shared" si="4"/>
        <v>2870</v>
      </c>
      <c r="AZ22" s="289"/>
      <c r="BA22" s="288"/>
      <c r="BB22" s="243"/>
      <c r="BC22" s="243"/>
      <c r="BD22" s="106"/>
      <c r="BE22" s="243"/>
      <c r="BF22" s="336"/>
      <c r="BG22" s="336"/>
      <c r="BH22" s="288"/>
      <c r="BI22" s="243"/>
      <c r="BJ22" s="243"/>
      <c r="BK22" s="106"/>
      <c r="BL22" s="243"/>
      <c r="BM22" s="336"/>
      <c r="BN22" s="336"/>
      <c r="BO22" s="288"/>
      <c r="BP22" s="243"/>
      <c r="BQ22" s="243"/>
      <c r="BR22" s="106"/>
      <c r="BS22" s="243"/>
      <c r="BT22" s="336"/>
      <c r="BU22" s="336"/>
      <c r="BV22" s="288"/>
      <c r="BW22" s="243"/>
      <c r="BX22" s="243"/>
      <c r="BY22" s="106"/>
      <c r="BZ22" s="243"/>
      <c r="CA22" s="336"/>
      <c r="CB22" s="336"/>
      <c r="CC22" s="288"/>
      <c r="CD22" s="243"/>
      <c r="CE22" s="243"/>
      <c r="CF22" s="106"/>
      <c r="CG22" s="243"/>
      <c r="CH22" s="336"/>
      <c r="CI22" s="336"/>
      <c r="CJ22" s="288"/>
      <c r="CK22" s="243"/>
      <c r="CL22" s="243"/>
      <c r="CM22" s="106"/>
      <c r="CN22" s="243"/>
      <c r="CO22" s="336"/>
      <c r="CP22" s="336"/>
    </row>
    <row r="23" spans="1:94" s="26" customFormat="1" ht="116.25" customHeight="1">
      <c r="A23" s="21"/>
      <c r="B23" s="369"/>
      <c r="C23" s="373"/>
      <c r="D23" s="325" t="s">
        <v>382</v>
      </c>
      <c r="E23" s="218">
        <v>1.6199999999999999E-2</v>
      </c>
      <c r="F23" s="327" t="s">
        <v>81</v>
      </c>
      <c r="G23" s="150" t="s">
        <v>338</v>
      </c>
      <c r="H23" s="236" t="s">
        <v>278</v>
      </c>
      <c r="I23" s="236" t="s">
        <v>279</v>
      </c>
      <c r="J23" s="148" t="s">
        <v>280</v>
      </c>
      <c r="K23" s="219">
        <v>44470</v>
      </c>
      <c r="L23" s="219" t="s">
        <v>94</v>
      </c>
      <c r="M23" s="144" t="s">
        <v>89</v>
      </c>
      <c r="N23" s="150" t="s">
        <v>281</v>
      </c>
      <c r="O23" s="331" t="s">
        <v>282</v>
      </c>
      <c r="P23" s="150" t="s">
        <v>71</v>
      </c>
      <c r="Q23" s="237">
        <v>0.1</v>
      </c>
      <c r="R23" s="236">
        <v>2021</v>
      </c>
      <c r="S23" s="237">
        <v>0.5</v>
      </c>
      <c r="T23" s="237">
        <v>0.7</v>
      </c>
      <c r="U23" s="294">
        <v>1</v>
      </c>
      <c r="V23" s="236"/>
      <c r="W23" s="236"/>
      <c r="X23" s="237">
        <v>1</v>
      </c>
      <c r="Y23" s="231">
        <v>165</v>
      </c>
      <c r="Z23" s="231">
        <v>165</v>
      </c>
      <c r="AA23" s="231">
        <v>165</v>
      </c>
      <c r="AB23" s="231"/>
      <c r="AC23" s="231"/>
      <c r="AD23" s="231">
        <f>IF(SUM(Y23:AC23)=0,"",SUM(Y23:AC23))</f>
        <v>495</v>
      </c>
      <c r="AE23" s="226">
        <v>165</v>
      </c>
      <c r="AF23" s="209" t="s">
        <v>72</v>
      </c>
      <c r="AG23" s="224"/>
      <c r="AH23" s="224"/>
      <c r="AI23" s="226">
        <v>165</v>
      </c>
      <c r="AJ23" s="209" t="s">
        <v>72</v>
      </c>
      <c r="AK23" s="224"/>
      <c r="AL23" s="224"/>
      <c r="AM23" s="226">
        <v>165</v>
      </c>
      <c r="AN23" s="209" t="s">
        <v>72</v>
      </c>
      <c r="AO23" s="224"/>
      <c r="AP23" s="224"/>
      <c r="AQ23" s="226"/>
      <c r="AR23" s="209"/>
      <c r="AS23" s="224"/>
      <c r="AT23" s="224"/>
      <c r="AU23" s="226"/>
      <c r="AV23" s="209"/>
      <c r="AW23" s="224"/>
      <c r="AX23" s="224"/>
      <c r="AY23" s="231">
        <f t="shared" si="4"/>
        <v>495</v>
      </c>
      <c r="AZ23" s="289"/>
      <c r="BA23" s="288"/>
      <c r="BB23" s="243"/>
      <c r="BC23" s="243"/>
      <c r="BD23" s="106"/>
      <c r="BE23" s="243"/>
      <c r="BF23" s="336"/>
      <c r="BG23" s="336"/>
      <c r="BH23" s="288"/>
      <c r="BI23" s="243"/>
      <c r="BJ23" s="243"/>
      <c r="BK23" s="106"/>
      <c r="BL23" s="243"/>
      <c r="BM23" s="336"/>
      <c r="BN23" s="336"/>
      <c r="BO23" s="288"/>
      <c r="BP23" s="243"/>
      <c r="BQ23" s="243"/>
      <c r="BR23" s="106"/>
      <c r="BS23" s="243"/>
      <c r="BT23" s="336"/>
      <c r="BU23" s="336"/>
      <c r="BV23" s="288"/>
      <c r="BW23" s="243"/>
      <c r="BX23" s="243"/>
      <c r="BY23" s="106"/>
      <c r="BZ23" s="243"/>
      <c r="CA23" s="336"/>
      <c r="CB23" s="336"/>
      <c r="CC23" s="288"/>
      <c r="CD23" s="243"/>
      <c r="CE23" s="243"/>
      <c r="CF23" s="106"/>
      <c r="CG23" s="243"/>
      <c r="CH23" s="336"/>
      <c r="CI23" s="336"/>
      <c r="CJ23" s="288"/>
      <c r="CK23" s="243"/>
      <c r="CL23" s="243"/>
      <c r="CM23" s="106"/>
      <c r="CN23" s="243"/>
      <c r="CO23" s="336"/>
      <c r="CP23" s="336"/>
    </row>
    <row r="24" spans="1:94" s="26" customFormat="1" ht="84.75" customHeight="1">
      <c r="A24" s="21"/>
      <c r="B24" s="369"/>
      <c r="C24" s="373"/>
      <c r="D24" s="325" t="s">
        <v>283</v>
      </c>
      <c r="E24" s="218">
        <v>1.6199999999999999E-2</v>
      </c>
      <c r="F24" s="327" t="s">
        <v>391</v>
      </c>
      <c r="G24" s="150" t="s">
        <v>339</v>
      </c>
      <c r="H24" s="236" t="s">
        <v>340</v>
      </c>
      <c r="I24" s="236" t="s">
        <v>384</v>
      </c>
      <c r="J24" s="148" t="s">
        <v>385</v>
      </c>
      <c r="K24" s="219">
        <v>44470</v>
      </c>
      <c r="L24" s="219" t="s">
        <v>74</v>
      </c>
      <c r="M24" s="236" t="s">
        <v>89</v>
      </c>
      <c r="N24" s="144" t="s">
        <v>480</v>
      </c>
      <c r="O24" s="145" t="s">
        <v>284</v>
      </c>
      <c r="P24" s="150" t="s">
        <v>71</v>
      </c>
      <c r="Q24" s="315">
        <v>0</v>
      </c>
      <c r="R24" s="236">
        <v>2020</v>
      </c>
      <c r="S24" s="271">
        <v>1</v>
      </c>
      <c r="T24" s="236">
        <v>2</v>
      </c>
      <c r="U24" s="236">
        <v>4</v>
      </c>
      <c r="V24" s="236">
        <v>5</v>
      </c>
      <c r="W24" s="236">
        <v>6</v>
      </c>
      <c r="X24" s="236">
        <v>6</v>
      </c>
      <c r="Y24" s="231">
        <v>50</v>
      </c>
      <c r="Z24" s="231">
        <v>180</v>
      </c>
      <c r="AA24" s="231">
        <v>190</v>
      </c>
      <c r="AB24" s="231">
        <v>100</v>
      </c>
      <c r="AC24" s="231">
        <v>105</v>
      </c>
      <c r="AD24" s="231">
        <f t="shared" si="8"/>
        <v>625</v>
      </c>
      <c r="AE24" s="226">
        <v>50</v>
      </c>
      <c r="AF24" s="209" t="s">
        <v>72</v>
      </c>
      <c r="AG24" s="224" t="s">
        <v>73</v>
      </c>
      <c r="AH24" s="224" t="s">
        <v>73</v>
      </c>
      <c r="AI24" s="226">
        <v>180</v>
      </c>
      <c r="AJ24" s="209" t="s">
        <v>72</v>
      </c>
      <c r="AK24" s="224" t="s">
        <v>73</v>
      </c>
      <c r="AL24" s="224" t="s">
        <v>73</v>
      </c>
      <c r="AM24" s="226">
        <v>190</v>
      </c>
      <c r="AN24" s="209" t="s">
        <v>72</v>
      </c>
      <c r="AO24" s="224" t="s">
        <v>73</v>
      </c>
      <c r="AP24" s="224" t="s">
        <v>73</v>
      </c>
      <c r="AQ24" s="226">
        <v>100</v>
      </c>
      <c r="AR24" s="209" t="s">
        <v>72</v>
      </c>
      <c r="AS24" s="224" t="s">
        <v>73</v>
      </c>
      <c r="AT24" s="224" t="s">
        <v>73</v>
      </c>
      <c r="AU24" s="226">
        <v>105</v>
      </c>
      <c r="AV24" s="209" t="s">
        <v>72</v>
      </c>
      <c r="AW24" s="224" t="s">
        <v>73</v>
      </c>
      <c r="AX24" s="224" t="s">
        <v>73</v>
      </c>
      <c r="AY24" s="231">
        <f t="shared" si="4"/>
        <v>625</v>
      </c>
      <c r="AZ24" s="289"/>
      <c r="BA24" s="288"/>
      <c r="BB24" s="243"/>
      <c r="BC24" s="243"/>
      <c r="BD24" s="106"/>
      <c r="BE24" s="243"/>
      <c r="BF24" s="336"/>
      <c r="BG24" s="336"/>
      <c r="BH24" s="288"/>
      <c r="BI24" s="243"/>
      <c r="BJ24" s="243"/>
      <c r="BK24" s="106"/>
      <c r="BL24" s="243"/>
      <c r="BM24" s="336"/>
      <c r="BN24" s="336"/>
      <c r="BO24" s="288"/>
      <c r="BP24" s="243"/>
      <c r="BQ24" s="243"/>
      <c r="BR24" s="106"/>
      <c r="BS24" s="243"/>
      <c r="BT24" s="336"/>
      <c r="BU24" s="336"/>
      <c r="BV24" s="288"/>
      <c r="BW24" s="243"/>
      <c r="BX24" s="243"/>
      <c r="BY24" s="106"/>
      <c r="BZ24" s="243"/>
      <c r="CA24" s="336"/>
      <c r="CB24" s="336"/>
      <c r="CC24" s="288"/>
      <c r="CD24" s="243"/>
      <c r="CE24" s="243"/>
      <c r="CF24" s="106"/>
      <c r="CG24" s="243"/>
      <c r="CH24" s="336"/>
      <c r="CI24" s="336"/>
      <c r="CJ24" s="288"/>
      <c r="CK24" s="243"/>
      <c r="CL24" s="243"/>
      <c r="CM24" s="106"/>
      <c r="CN24" s="243"/>
      <c r="CO24" s="336"/>
      <c r="CP24" s="336"/>
    </row>
    <row r="25" spans="1:94" s="26" customFormat="1" ht="65.25" customHeight="1">
      <c r="A25" s="21"/>
      <c r="B25" s="369"/>
      <c r="C25" s="373"/>
      <c r="D25" s="325" t="s">
        <v>413</v>
      </c>
      <c r="E25" s="218">
        <v>1.6199999999999999E-2</v>
      </c>
      <c r="F25" s="327" t="s">
        <v>81</v>
      </c>
      <c r="G25" s="327" t="s">
        <v>448</v>
      </c>
      <c r="H25" s="322" t="s">
        <v>414</v>
      </c>
      <c r="I25" s="147" t="s">
        <v>84</v>
      </c>
      <c r="J25" s="148" t="s">
        <v>85</v>
      </c>
      <c r="K25" s="219">
        <v>44593</v>
      </c>
      <c r="L25" s="143">
        <v>46022</v>
      </c>
      <c r="M25" s="144" t="s">
        <v>69</v>
      </c>
      <c r="N25" s="297" t="s">
        <v>415</v>
      </c>
      <c r="O25" s="297" t="s">
        <v>476</v>
      </c>
      <c r="P25" s="181" t="s">
        <v>71</v>
      </c>
      <c r="Q25" s="299">
        <v>0</v>
      </c>
      <c r="R25" s="236">
        <v>2021</v>
      </c>
      <c r="S25" s="326"/>
      <c r="T25" s="300">
        <v>0.25</v>
      </c>
      <c r="U25" s="300">
        <v>0.5</v>
      </c>
      <c r="V25" s="301">
        <v>0.6</v>
      </c>
      <c r="W25" s="301">
        <v>1</v>
      </c>
      <c r="X25" s="301">
        <v>1</v>
      </c>
      <c r="Y25" s="256"/>
      <c r="Z25" s="231"/>
      <c r="AA25" s="231"/>
      <c r="AB25" s="231"/>
      <c r="AC25" s="231"/>
      <c r="AD25" s="231" t="str">
        <f t="shared" si="1"/>
        <v/>
      </c>
      <c r="AE25" s="208"/>
      <c r="AF25" s="209"/>
      <c r="AG25" s="208"/>
      <c r="AH25" s="209"/>
      <c r="AI25" s="208"/>
      <c r="AJ25" s="209" t="s">
        <v>99</v>
      </c>
      <c r="AK25" s="208"/>
      <c r="AL25" s="209"/>
      <c r="AM25" s="208"/>
      <c r="AN25" s="209" t="s">
        <v>99</v>
      </c>
      <c r="AO25" s="208"/>
      <c r="AP25" s="209"/>
      <c r="AQ25" s="208"/>
      <c r="AR25" s="209" t="s">
        <v>99</v>
      </c>
      <c r="AS25" s="208"/>
      <c r="AT25" s="209"/>
      <c r="AU25" s="208"/>
      <c r="AV25" s="209" t="s">
        <v>99</v>
      </c>
      <c r="AW25" s="208"/>
      <c r="AX25" s="209"/>
      <c r="AY25" s="231" t="str">
        <f t="shared" si="0"/>
        <v/>
      </c>
      <c r="AZ25" s="289"/>
      <c r="BA25" s="120"/>
      <c r="BB25" s="57" t="str">
        <f>IF(BA25="","",IF(IF(OR(P25=Desplegables!$B$5,P25=Desplegables!$B$6,),(Q25-BA25)/(Q25-S25),BA25/S25)&lt;0,0%,IF(IF(OR(P25=Desplegables!$B$5,P25=Desplegables!$B$6,),(Q25-BA25)/(Q25-S25),BA25/S25)&gt;1,100%,IF(OR(P25=Desplegables!$B$5,P25=Desplegables!$B$6,),(Q25-BA25)/(Q25-S25),BA25/S25))))</f>
        <v/>
      </c>
      <c r="BC25" s="57" t="str">
        <f>IF(BA25="","",IF(IF(OR(P25=Desplegables!$B$5,P25=Desplegables!$B$6,),(Q25-BA25)/(Q25-V25),BA25/V25)&lt;0,0%,IF(IF(OR(P25=Desplegables!$B$5,P25=Desplegables!$B$6,),(Q25-BA25)/(Q25-V25),BA25/V25)&gt;1,100%,IF(OR(P25=Desplegables!$B$5,P25=Desplegables!$B$6,),(Q25-BA25)/(Q25-V25),BA25/V25))))</f>
        <v/>
      </c>
      <c r="BD25" s="106"/>
      <c r="BE25" s="57" t="str">
        <f>IF(BD25="","",IF(BD25/SUM(AE25,AG25)&gt;1,100%,BD25/SUM(AE25,AG25)))</f>
        <v/>
      </c>
      <c r="BF25" s="336"/>
      <c r="BG25" s="336"/>
      <c r="BH25" s="120"/>
      <c r="BI25" s="57" t="str">
        <f>IF(BH25="","",IF(IF(OR(P25=Desplegables!$B$5,P25=Desplegables!$B$6,),(Q25-BH25)/(Q25-S25),BH25/S25)&lt;0,0%,IF(IF(OR(P25=Desplegables!$B$5,P25=Desplegables!$B$6,),(Q25-BH25)/(Q25-S25),BH25/S25)&gt;1,100%,IF(OR(P25=Desplegables!$B$5,P25=Desplegables!$B$6,),(Q25-BH25)/(Q25-S25),BH25/S25))))</f>
        <v/>
      </c>
      <c r="BJ25" s="57" t="str">
        <f>IF(BH25="","",IF(IF(OR(P25=Desplegables!$B$5,P25=Desplegables!$B$6,),(Q25-BH25)/(Q25-V25),BH25/V25)&lt;0,0%,IF(IF(OR(P25=Desplegables!$B$5,P25=Desplegables!$B$6,),(Q25-BH25)/(Q25-V25),BH25/V25)&gt;1,100%,IF(OR(P25=Desplegables!$B$5,P25=Desplegables!$B$6,),(Q25-BH25)/(Q25-V25),BH25/V25))))</f>
        <v/>
      </c>
      <c r="BK25" s="106"/>
      <c r="BL25" s="57" t="str">
        <f>IF(SUM(BD25,BK25)=0,"",IF(SUM(BD25,BK25)/SUM(AE25,AG25)&gt;1,100%,SUM(BD25,BK25)/SUM(AE25,AG25)))</f>
        <v/>
      </c>
      <c r="BM25" s="336"/>
      <c r="BN25" s="336"/>
      <c r="BO25" s="120"/>
      <c r="BP25" s="57" t="str">
        <f>IF(BO25="","",IF(IF(OR(P25=Desplegables!$B$5,P25=Desplegables!$B$6,),(Q25-BO25)/(Q25-T25),BO25/T25)&lt;0,0%,IF(IF(OR(P25=Desplegables!$B$5,P25=Desplegables!$B$6,),(Q25-BO25)/(Q25-T25),BO25/T25)&gt;1,100%,IF(OR(P25=Desplegables!$B$5,P25=Desplegables!$B$6,),(Q25-BO25)/(Q25-T25),BO25/T25))))</f>
        <v/>
      </c>
      <c r="BQ25" s="57" t="str">
        <f>IF(BO25="","",IF(IF(OR(P25=Desplegables!$B$5,P25=Desplegables!$B$6,),(Q25-BO25)/(Q25-V25),IF(P25=Desplegables!$B$3,AVERAGE(BO25,BH25)/V25,BO25/V25))&lt;0,0%,IF(IF(OR(P25=Desplegables!$B$5,P25=Desplegables!$B$6,),(Q25-BO25)/(Q25-V25),IF(P25=Desplegables!$B$3,AVERAGE(BO25,BH25)/V25,BO25/V25))&gt;1,100%,IF(OR(P25=Desplegables!$B$5,P25=Desplegables!$B$6,),(Q25-BO25)/(Q25-V25),IF(P25=Desplegables!$B$3,AVERAGE(BO25,BH25)/V25,BO25/V25)))))</f>
        <v/>
      </c>
      <c r="BR25" s="106"/>
      <c r="BS25" s="57" t="str">
        <f>IF(BR25="","",IF(BR25/SUM(AI25,AK25)&gt;1,100%,BR25/SUM(AI25,AK25)))</f>
        <v/>
      </c>
      <c r="BT25" s="336"/>
      <c r="BU25" s="336"/>
      <c r="BV25" s="120"/>
      <c r="BW25" s="57" t="str">
        <f>IF(BV25="","",IF(IF(OR(P25=Desplegables!$B$5,P25=Desplegables!$B$6,),(Q25-BV25)/(Q25-T25),BV25/T25)&lt;0,0%,IF(IF(OR(P25=Desplegables!$B$5,P25=Desplegables!$B$6,),(Q25-BV25)/(Q25-T25),BV25/T25)&gt;1,100%,IF(OR(P25=Desplegables!$B$5,P25=Desplegables!$B$6,),(Q25-BV25)/(Q25-T25),BV25/T25))))</f>
        <v/>
      </c>
      <c r="BX25" s="57" t="str">
        <f>IF(BV25="","",IF(IF(OR(P25=Desplegables!$B$5,P25=Desplegables!$B$6,),(Q25-BV25)/(Q25-V25),IF(P25=Desplegables!$B$3,AVERAGE(BV25,BH25)/V25,BV25/V25))&lt;0,0%,IF(IF(OR(P25=Desplegables!$B$5,P25=Desplegables!$B$6,),(Q25-BV25)/(Q25-V25),IF(P25=Desplegables!$B$3,AVERAGE(BV25,BH25)/V25,BV25/V25))&gt;1,100%,IF(OR(P25=Desplegables!$B$5,P25=Desplegables!$B$6,),(Q25-BV25)/(Q25-V25),IF(P25=Desplegables!$B$3,AVERAGE(BV25,BH25)/V25,BV25/V25)))))</f>
        <v/>
      </c>
      <c r="BY25" s="106"/>
      <c r="BZ25" s="57" t="str">
        <f>IF(SUM(BR25,BY25)=0,"",IF(SUM(BR25,BY25)/SUM(AI25,AK25)&gt;1,100%,SUM(BR25,BY25)/SUM(AI25,AK25)))</f>
        <v/>
      </c>
      <c r="CA25" s="336"/>
      <c r="CB25" s="336"/>
      <c r="CC25" s="63"/>
      <c r="CD25" s="57" t="str">
        <f>IF(CC25="","",IF(IF(OR(P25=Desplegables!$B$5,P25=Desplegables!$B$6,),(Q25-CC25)/(Q25-V25),IF(P25=Desplegables!$B$3,CC25/U25,CC25/V25))&lt;0,0%,IF(IF(OR(P25=Desplegables!$B$5,P25=Desplegables!$B$6,),(Q25-CC25)/(Q25-V25),IF(P25=Desplegables!$B$3,CC25/U25,CC25/V25))&gt;1,100%,IF(OR(P25=Desplegables!$B$5,P25=Desplegables!$B$6,),(Q25-CC25)/(Q25-V25),IF(P25=Desplegables!$B$3,CC25/U25,CC25/V25)))))</f>
        <v/>
      </c>
      <c r="CE25" s="57" t="str">
        <f>IF(CC25="","",IF(IF(OR(P25=Desplegables!$B$5,P25=Desplegables!$B$6,),(Q25-CC25)/(Q25-V25),IF(P25=Desplegables!$B$3,AVERAGE(CC25,BV25,BH25)/V25,CC25/V25))&lt;0,0%,IF(IF(OR(P25=Desplegables!$B$5,P25=Desplegables!$B$6,),(Q25-CC25)/(Q25-V25),IF(P25=Desplegables!$B$3,AVERAGE(CC25,BV25,BH25)/V25,CC25/V25))&gt;1,100%,IF(OR(P25=Desplegables!$B$5,P25=Desplegables!$B$6,),(Q25-CC25)/(Q25-V25),IF(P25=Desplegables!$B$3,AVERAGE(CC25,BV25,BH25)/V25,CC25/V25)))))</f>
        <v/>
      </c>
      <c r="CF25" s="106"/>
      <c r="CG25" s="57" t="str">
        <f>IF(CF25="","",IF(CF25/SUM(AU25,AW25)&gt;1,100%,CF25/SUM(AU25,AW25)))</f>
        <v/>
      </c>
      <c r="CH25" s="336"/>
      <c r="CI25" s="336"/>
      <c r="CJ25" s="63"/>
      <c r="CK25" s="57" t="str">
        <f>IF(CJ25="","",IF(IF(OR(P25=Desplegables!$B$5,P25=Desplegables!$B$6,),(Q25-CJ25)/(Q25-V25),IF(P25=Desplegables!$B$3,CJ25/U25,CJ25/V25))&lt;0,0%,IF(IF(OR(P25=Desplegables!$B$5,P25=Desplegables!$B$6,),(Q25-CJ25)/(Q25-V25),IF(P25=Desplegables!$B$3,CJ25/U25,CJ25/V25))&gt;1,100%,IF(OR(P25=Desplegables!$B$5,P25=Desplegables!$B$6,),(Q25-CJ25)/(Q25-V25),IF(P25=Desplegables!$B$3,CJ25/U25,CJ25/V25)))))</f>
        <v/>
      </c>
      <c r="CL25" s="57" t="str">
        <f>IF(CJ25="","",IF(IF(OR(P25=Desplegables!$B$5,P25=Desplegables!$B$6,),(Q25-CJ25)/(Q25-V25),IF(P25=Desplegables!$B$3,AVERAGE(CJ25,BV25,BH25)/V25,CJ25/V25))&lt;0,0%,IF(IF(OR(P25=Desplegables!$B$5,P25=Desplegables!$B$6,),(Q25-CJ25)/(Q25-V25),IF(P25=Desplegables!$B$3,AVERAGE(CJ25,BV25,BH25)/V25,CJ25/V25))&gt;1,100%,IF(OR(P25=Desplegables!$B$5,P25=Desplegables!$B$6,),(Q25-CJ25)/(Q25-V25),IF(P25=Desplegables!$B$3,AVERAGE(CJ25,BV25,BH25)/V25,CJ25/V25)))))</f>
        <v/>
      </c>
      <c r="CM25" s="106"/>
      <c r="CN25" s="57" t="str">
        <f>IF(SUM(CF25,CM25)=0,"",IF(SUM(CF25,CM25)/SUM(AU25,AW25)&gt;1,100%,SUM(CF25,CM25)/SUM(AU25,AW25)))</f>
        <v/>
      </c>
      <c r="CO25" s="336"/>
      <c r="CP25" s="336"/>
    </row>
    <row r="26" spans="1:94" s="26" customFormat="1" ht="82.5" customHeight="1">
      <c r="A26" s="21"/>
      <c r="B26" s="369"/>
      <c r="C26" s="373"/>
      <c r="D26" s="325" t="s">
        <v>386</v>
      </c>
      <c r="E26" s="218">
        <v>1.6199999999999999E-2</v>
      </c>
      <c r="F26" s="327" t="s">
        <v>383</v>
      </c>
      <c r="G26" s="327" t="s">
        <v>272</v>
      </c>
      <c r="H26" s="236" t="s">
        <v>285</v>
      </c>
      <c r="I26" s="150" t="s">
        <v>87</v>
      </c>
      <c r="J26" s="148" t="s">
        <v>88</v>
      </c>
      <c r="K26" s="219">
        <v>44593</v>
      </c>
      <c r="L26" s="219" t="s">
        <v>74</v>
      </c>
      <c r="M26" s="236" t="s">
        <v>89</v>
      </c>
      <c r="N26" s="150" t="s">
        <v>90</v>
      </c>
      <c r="O26" s="150" t="s">
        <v>478</v>
      </c>
      <c r="P26" s="296" t="s">
        <v>71</v>
      </c>
      <c r="Q26" s="298">
        <v>0</v>
      </c>
      <c r="R26" s="274">
        <v>2021</v>
      </c>
      <c r="S26" s="274"/>
      <c r="T26" s="224">
        <v>50</v>
      </c>
      <c r="U26" s="224">
        <v>100</v>
      </c>
      <c r="V26" s="224">
        <v>150</v>
      </c>
      <c r="W26" s="224">
        <v>200</v>
      </c>
      <c r="X26" s="224">
        <v>200</v>
      </c>
      <c r="Y26" s="231"/>
      <c r="Z26" s="231">
        <v>2300</v>
      </c>
      <c r="AA26" s="231">
        <v>4600</v>
      </c>
      <c r="AB26" s="231">
        <v>6900</v>
      </c>
      <c r="AC26" s="231">
        <v>9200</v>
      </c>
      <c r="AD26" s="231">
        <f t="shared" ref="AD26" si="9">IF(SUM(Y26:AC26)=0,"",SUM(Y26:AC26))</f>
        <v>23000</v>
      </c>
      <c r="AE26" s="224" t="s">
        <v>73</v>
      </c>
      <c r="AF26" s="209"/>
      <c r="AG26" s="224" t="s">
        <v>73</v>
      </c>
      <c r="AH26" s="224" t="s">
        <v>73</v>
      </c>
      <c r="AI26" s="232"/>
      <c r="AJ26" s="209" t="s">
        <v>99</v>
      </c>
      <c r="AK26" s="224" t="s">
        <v>73</v>
      </c>
      <c r="AL26" s="224" t="s">
        <v>73</v>
      </c>
      <c r="AM26" s="232"/>
      <c r="AN26" s="209" t="s">
        <v>99</v>
      </c>
      <c r="AO26" s="224" t="s">
        <v>73</v>
      </c>
      <c r="AP26" s="224" t="s">
        <v>73</v>
      </c>
      <c r="AQ26" s="232"/>
      <c r="AR26" s="209" t="s">
        <v>99</v>
      </c>
      <c r="AS26" s="224" t="s">
        <v>73</v>
      </c>
      <c r="AT26" s="224" t="s">
        <v>73</v>
      </c>
      <c r="AU26" s="232"/>
      <c r="AV26" s="209" t="s">
        <v>99</v>
      </c>
      <c r="AW26" s="224" t="s">
        <v>73</v>
      </c>
      <c r="AX26" s="224" t="s">
        <v>73</v>
      </c>
      <c r="AY26" s="232" t="str">
        <f t="shared" si="0"/>
        <v/>
      </c>
      <c r="AZ26" s="289"/>
      <c r="BA26" s="197"/>
      <c r="BB26" s="57"/>
      <c r="BC26" s="57"/>
      <c r="BD26" s="106"/>
      <c r="BE26" s="57"/>
      <c r="BF26" s="336"/>
      <c r="BG26" s="336"/>
      <c r="BH26" s="197"/>
      <c r="BI26" s="57"/>
      <c r="BJ26" s="57"/>
      <c r="BK26" s="106"/>
      <c r="BL26" s="57"/>
      <c r="BM26" s="336"/>
      <c r="BN26" s="336"/>
      <c r="BO26" s="197"/>
      <c r="BP26" s="57"/>
      <c r="BQ26" s="57"/>
      <c r="BR26" s="106"/>
      <c r="BS26" s="57"/>
      <c r="BT26" s="336"/>
      <c r="BU26" s="336"/>
      <c r="BV26" s="197"/>
      <c r="BW26" s="57"/>
      <c r="BX26" s="57"/>
      <c r="BY26" s="106"/>
      <c r="BZ26" s="57"/>
      <c r="CA26" s="336"/>
      <c r="CB26" s="336"/>
      <c r="CC26" s="197"/>
      <c r="CD26" s="57"/>
      <c r="CE26" s="57"/>
      <c r="CF26" s="106"/>
      <c r="CG26" s="57"/>
      <c r="CH26" s="336"/>
      <c r="CI26" s="336"/>
      <c r="CJ26" s="197"/>
      <c r="CK26" s="57"/>
      <c r="CL26" s="57"/>
      <c r="CM26" s="106"/>
      <c r="CN26" s="57"/>
      <c r="CO26" s="336"/>
      <c r="CP26" s="336"/>
    </row>
    <row r="27" spans="1:94" s="26" customFormat="1" ht="83.25" customHeight="1">
      <c r="A27" s="21"/>
      <c r="B27" s="369"/>
      <c r="C27" s="373"/>
      <c r="D27" s="325" t="s">
        <v>462</v>
      </c>
      <c r="E27" s="218">
        <v>1.6199999999999999E-2</v>
      </c>
      <c r="F27" s="327" t="s">
        <v>81</v>
      </c>
      <c r="G27" s="327" t="s">
        <v>418</v>
      </c>
      <c r="H27" s="236" t="s">
        <v>449</v>
      </c>
      <c r="I27" s="150" t="s">
        <v>419</v>
      </c>
      <c r="J27" s="150" t="s">
        <v>420</v>
      </c>
      <c r="K27" s="219">
        <v>44470</v>
      </c>
      <c r="L27" s="219">
        <v>46022</v>
      </c>
      <c r="M27" s="235" t="s">
        <v>89</v>
      </c>
      <c r="N27" s="150" t="s">
        <v>477</v>
      </c>
      <c r="O27" s="150" t="s">
        <v>479</v>
      </c>
      <c r="P27" s="150" t="s">
        <v>71</v>
      </c>
      <c r="Q27" s="239">
        <v>0</v>
      </c>
      <c r="R27" s="150">
        <v>2020</v>
      </c>
      <c r="S27" s="150">
        <v>3</v>
      </c>
      <c r="T27" s="236">
        <v>6</v>
      </c>
      <c r="U27" s="236">
        <v>8</v>
      </c>
      <c r="V27" s="236">
        <v>10</v>
      </c>
      <c r="W27" s="238">
        <v>12</v>
      </c>
      <c r="X27" s="224">
        <v>12</v>
      </c>
      <c r="Y27" s="231">
        <v>488</v>
      </c>
      <c r="Z27" s="231">
        <v>209</v>
      </c>
      <c r="AA27" s="231">
        <v>170</v>
      </c>
      <c r="AB27" s="231">
        <v>177</v>
      </c>
      <c r="AC27" s="231">
        <v>184</v>
      </c>
      <c r="AD27" s="231">
        <f>SUM(Y27:AC27)</f>
        <v>1228</v>
      </c>
      <c r="AE27" s="259">
        <f>+Y27</f>
        <v>488</v>
      </c>
      <c r="AF27" s="259" t="s">
        <v>99</v>
      </c>
      <c r="AG27" s="318" t="s">
        <v>73</v>
      </c>
      <c r="AH27" s="318" t="s">
        <v>73</v>
      </c>
      <c r="AI27" s="319">
        <f>+Z27</f>
        <v>209</v>
      </c>
      <c r="AJ27" s="259" t="s">
        <v>99</v>
      </c>
      <c r="AK27" s="319" t="s">
        <v>73</v>
      </c>
      <c r="AL27" s="319" t="s">
        <v>73</v>
      </c>
      <c r="AM27" s="319">
        <f>+AA27</f>
        <v>170</v>
      </c>
      <c r="AN27" s="259" t="s">
        <v>99</v>
      </c>
      <c r="AO27" s="319" t="s">
        <v>73</v>
      </c>
      <c r="AP27" s="259" t="s">
        <v>73</v>
      </c>
      <c r="AQ27" s="319">
        <v>177</v>
      </c>
      <c r="AR27" s="259" t="s">
        <v>99</v>
      </c>
      <c r="AS27" s="209"/>
      <c r="AT27" s="209"/>
      <c r="AU27" s="208">
        <f>+AC27</f>
        <v>184</v>
      </c>
      <c r="AV27" s="259" t="s">
        <v>99</v>
      </c>
      <c r="AW27" s="208"/>
      <c r="AX27" s="209"/>
      <c r="AY27" s="231">
        <f>+AU27+AQ27+AM27+AI27+AE27</f>
        <v>1228</v>
      </c>
      <c r="AZ27" s="320"/>
      <c r="BA27" s="231"/>
      <c r="BB27" s="243"/>
      <c r="BC27" s="243"/>
      <c r="BD27" s="106"/>
      <c r="BE27" s="243"/>
      <c r="BF27" s="336"/>
      <c r="BG27" s="336"/>
      <c r="BH27" s="288"/>
      <c r="BI27" s="243"/>
      <c r="BJ27" s="243"/>
      <c r="BK27" s="106"/>
      <c r="BL27" s="243"/>
      <c r="BM27" s="336"/>
      <c r="BN27" s="336"/>
      <c r="BO27" s="288"/>
      <c r="BP27" s="243"/>
      <c r="BQ27" s="243"/>
      <c r="BR27" s="106"/>
      <c r="BS27" s="243"/>
      <c r="BT27" s="336"/>
      <c r="BU27" s="336"/>
      <c r="BV27" s="288"/>
      <c r="BW27" s="243"/>
      <c r="BX27" s="243"/>
      <c r="BY27" s="106"/>
      <c r="BZ27" s="243"/>
      <c r="CA27" s="336"/>
      <c r="CB27" s="336"/>
      <c r="CC27" s="288"/>
      <c r="CD27" s="243"/>
      <c r="CE27" s="243"/>
      <c r="CF27" s="106"/>
      <c r="CG27" s="243"/>
      <c r="CH27" s="336"/>
      <c r="CI27" s="336"/>
      <c r="CJ27" s="288"/>
      <c r="CK27" s="243"/>
      <c r="CL27" s="243"/>
      <c r="CM27" s="106"/>
      <c r="CN27" s="243"/>
      <c r="CO27" s="336"/>
      <c r="CP27" s="336"/>
    </row>
    <row r="28" spans="1:94" s="26" customFormat="1" ht="88.5" customHeight="1">
      <c r="A28" s="21"/>
      <c r="B28" s="369"/>
      <c r="C28" s="373"/>
      <c r="D28" s="325" t="s">
        <v>463</v>
      </c>
      <c r="E28" s="218">
        <v>1.61E-2</v>
      </c>
      <c r="F28" s="327" t="s">
        <v>81</v>
      </c>
      <c r="G28" s="327" t="s">
        <v>275</v>
      </c>
      <c r="H28" s="236" t="s">
        <v>77</v>
      </c>
      <c r="I28" s="150" t="s">
        <v>78</v>
      </c>
      <c r="J28" s="148" t="s">
        <v>79</v>
      </c>
      <c r="K28" s="219">
        <v>44470</v>
      </c>
      <c r="L28" s="219" t="s">
        <v>74</v>
      </c>
      <c r="M28" s="236" t="s">
        <v>89</v>
      </c>
      <c r="N28" s="150" t="s">
        <v>387</v>
      </c>
      <c r="O28" s="150" t="s">
        <v>450</v>
      </c>
      <c r="P28" s="150" t="s">
        <v>71</v>
      </c>
      <c r="Q28" s="245">
        <v>0</v>
      </c>
      <c r="R28" s="150">
        <v>2020</v>
      </c>
      <c r="S28" s="245">
        <v>0.1</v>
      </c>
      <c r="T28" s="247">
        <v>0.3</v>
      </c>
      <c r="U28" s="230">
        <v>0.5</v>
      </c>
      <c r="V28" s="230">
        <v>0.75</v>
      </c>
      <c r="W28" s="230">
        <v>1</v>
      </c>
      <c r="X28" s="230">
        <v>1</v>
      </c>
      <c r="Y28" s="231">
        <v>5</v>
      </c>
      <c r="Z28" s="231">
        <v>45</v>
      </c>
      <c r="AA28" s="231">
        <v>46</v>
      </c>
      <c r="AB28" s="231">
        <v>48</v>
      </c>
      <c r="AC28" s="231">
        <v>49</v>
      </c>
      <c r="AD28" s="231">
        <f t="shared" ref="AD28" si="10">IF(SUM(Y28:AC28)=0,"",SUM(Y28:AC28))</f>
        <v>193</v>
      </c>
      <c r="AE28" s="232">
        <v>5</v>
      </c>
      <c r="AF28" s="209" t="s">
        <v>99</v>
      </c>
      <c r="AG28" s="224" t="s">
        <v>73</v>
      </c>
      <c r="AH28" s="224" t="s">
        <v>73</v>
      </c>
      <c r="AI28" s="231">
        <v>45</v>
      </c>
      <c r="AJ28" s="209" t="s">
        <v>99</v>
      </c>
      <c r="AK28" s="224" t="s">
        <v>73</v>
      </c>
      <c r="AL28" s="224" t="s">
        <v>73</v>
      </c>
      <c r="AM28" s="231">
        <v>46</v>
      </c>
      <c r="AN28" s="209" t="s">
        <v>99</v>
      </c>
      <c r="AO28" s="224" t="s">
        <v>73</v>
      </c>
      <c r="AP28" s="224" t="s">
        <v>73</v>
      </c>
      <c r="AQ28" s="231">
        <v>48</v>
      </c>
      <c r="AR28" s="209" t="s">
        <v>99</v>
      </c>
      <c r="AS28" s="224" t="s">
        <v>73</v>
      </c>
      <c r="AT28" s="224" t="s">
        <v>73</v>
      </c>
      <c r="AU28" s="231">
        <v>49</v>
      </c>
      <c r="AV28" s="209" t="s">
        <v>99</v>
      </c>
      <c r="AW28" s="224" t="s">
        <v>73</v>
      </c>
      <c r="AX28" s="224" t="s">
        <v>73</v>
      </c>
      <c r="AY28" s="231">
        <f>+AU28+AQ28+AM28+AI28+AE28</f>
        <v>193</v>
      </c>
      <c r="AZ28" s="289"/>
      <c r="BA28" s="213"/>
      <c r="BB28" s="57"/>
      <c r="BC28" s="57"/>
      <c r="BD28" s="106"/>
      <c r="BE28" s="57"/>
      <c r="BF28" s="336"/>
      <c r="BG28" s="336"/>
      <c r="BH28" s="213"/>
      <c r="BI28" s="57"/>
      <c r="BJ28" s="57"/>
      <c r="BK28" s="106"/>
      <c r="BL28" s="57"/>
      <c r="BM28" s="336"/>
      <c r="BN28" s="336"/>
      <c r="BO28" s="213"/>
      <c r="BP28" s="57"/>
      <c r="BQ28" s="57"/>
      <c r="BR28" s="106"/>
      <c r="BS28" s="57"/>
      <c r="BT28" s="336"/>
      <c r="BU28" s="336"/>
      <c r="BV28" s="213"/>
      <c r="BW28" s="57"/>
      <c r="BX28" s="57"/>
      <c r="BY28" s="106"/>
      <c r="BZ28" s="57"/>
      <c r="CA28" s="336"/>
      <c r="CB28" s="336"/>
      <c r="CC28" s="213"/>
      <c r="CD28" s="57"/>
      <c r="CE28" s="57"/>
      <c r="CF28" s="106"/>
      <c r="CG28" s="57"/>
      <c r="CH28" s="336"/>
      <c r="CI28" s="336"/>
      <c r="CJ28" s="213"/>
      <c r="CK28" s="57"/>
      <c r="CL28" s="57"/>
      <c r="CM28" s="106"/>
      <c r="CN28" s="57"/>
      <c r="CO28" s="336"/>
      <c r="CP28" s="336"/>
    </row>
    <row r="29" spans="1:94" s="26" customFormat="1" ht="140.25">
      <c r="A29" s="21"/>
      <c r="B29" s="369"/>
      <c r="C29" s="373"/>
      <c r="D29" s="325" t="s">
        <v>431</v>
      </c>
      <c r="E29" s="218">
        <v>1.6199999999999999E-2</v>
      </c>
      <c r="F29" s="327" t="s">
        <v>81</v>
      </c>
      <c r="G29" s="327" t="s">
        <v>275</v>
      </c>
      <c r="H29" s="236" t="s">
        <v>77</v>
      </c>
      <c r="I29" s="327" t="s">
        <v>432</v>
      </c>
      <c r="J29" s="150" t="s">
        <v>433</v>
      </c>
      <c r="K29" s="219">
        <v>44594</v>
      </c>
      <c r="L29" s="219">
        <v>45291</v>
      </c>
      <c r="M29" s="144" t="s">
        <v>69</v>
      </c>
      <c r="N29" s="150" t="s">
        <v>434</v>
      </c>
      <c r="O29" s="263" t="s">
        <v>451</v>
      </c>
      <c r="P29" s="181" t="s">
        <v>71</v>
      </c>
      <c r="Q29" s="301">
        <v>0</v>
      </c>
      <c r="R29" s="150">
        <v>2021</v>
      </c>
      <c r="S29" s="261"/>
      <c r="T29" s="261">
        <v>0.4</v>
      </c>
      <c r="U29" s="261">
        <v>1</v>
      </c>
      <c r="V29" s="261"/>
      <c r="W29" s="261"/>
      <c r="X29" s="261">
        <v>1</v>
      </c>
      <c r="Y29" s="262"/>
      <c r="Z29" s="231">
        <v>40</v>
      </c>
      <c r="AA29" s="231">
        <v>50</v>
      </c>
      <c r="AB29" s="231"/>
      <c r="AC29" s="231"/>
      <c r="AD29" s="231">
        <f t="shared" ref="AD29" si="11">IF(SUM(Y29:AC29)=0,"",SUM(Y29:AC29))</f>
        <v>90</v>
      </c>
      <c r="AE29" s="258"/>
      <c r="AF29" s="249"/>
      <c r="AG29" s="258"/>
      <c r="AH29" s="249"/>
      <c r="AI29" s="258">
        <v>40</v>
      </c>
      <c r="AJ29" s="314" t="s">
        <v>425</v>
      </c>
      <c r="AK29" s="258"/>
      <c r="AL29" s="249"/>
      <c r="AM29" s="258">
        <v>50</v>
      </c>
      <c r="AN29" s="314" t="s">
        <v>425</v>
      </c>
      <c r="AO29" s="258"/>
      <c r="AP29" s="249"/>
      <c r="AQ29" s="258"/>
      <c r="AR29" s="249"/>
      <c r="AS29" s="258"/>
      <c r="AT29" s="249"/>
      <c r="AU29" s="258"/>
      <c r="AV29" s="249"/>
      <c r="AW29" s="258"/>
      <c r="AX29" s="249"/>
      <c r="AY29" s="231">
        <f t="shared" ref="AY29" si="12">IF(SUM(AE29:AX29)=0,"",SUM(AE29:AX29))</f>
        <v>90</v>
      </c>
      <c r="AZ29" s="289"/>
      <c r="BA29" s="288"/>
      <c r="BB29" s="243"/>
      <c r="BC29" s="243"/>
      <c r="BD29" s="106"/>
      <c r="BE29" s="243"/>
      <c r="BF29" s="336"/>
      <c r="BG29" s="336"/>
      <c r="BH29" s="288"/>
      <c r="BI29" s="243"/>
      <c r="BJ29" s="243"/>
      <c r="BK29" s="106"/>
      <c r="BL29" s="243"/>
      <c r="BM29" s="336"/>
      <c r="BN29" s="336"/>
      <c r="BO29" s="288"/>
      <c r="BP29" s="243"/>
      <c r="BQ29" s="243"/>
      <c r="BR29" s="106"/>
      <c r="BS29" s="243"/>
      <c r="BT29" s="336"/>
      <c r="BU29" s="336"/>
      <c r="BV29" s="288"/>
      <c r="BW29" s="243"/>
      <c r="BX29" s="243"/>
      <c r="BY29" s="106"/>
      <c r="BZ29" s="243"/>
      <c r="CA29" s="336"/>
      <c r="CB29" s="336"/>
      <c r="CC29" s="288"/>
      <c r="CD29" s="243"/>
      <c r="CE29" s="243"/>
      <c r="CF29" s="106"/>
      <c r="CG29" s="243"/>
      <c r="CH29" s="336"/>
      <c r="CI29" s="336"/>
      <c r="CJ29" s="288"/>
      <c r="CK29" s="243"/>
      <c r="CL29" s="243"/>
      <c r="CM29" s="106"/>
      <c r="CN29" s="243"/>
      <c r="CO29" s="336"/>
      <c r="CP29" s="336"/>
    </row>
    <row r="30" spans="1:94" s="26" customFormat="1" ht="103.5" customHeight="1">
      <c r="A30" s="21"/>
      <c r="B30" s="369"/>
      <c r="C30" s="373"/>
      <c r="D30" s="325" t="s">
        <v>388</v>
      </c>
      <c r="E30" s="218">
        <v>1.6199999999999999E-2</v>
      </c>
      <c r="F30" s="327" t="s">
        <v>81</v>
      </c>
      <c r="G30" s="327" t="s">
        <v>275</v>
      </c>
      <c r="H30" s="236" t="s">
        <v>77</v>
      </c>
      <c r="I30" s="150" t="s">
        <v>78</v>
      </c>
      <c r="J30" s="148" t="s">
        <v>79</v>
      </c>
      <c r="K30" s="219">
        <v>44470</v>
      </c>
      <c r="L30" s="219">
        <v>45291</v>
      </c>
      <c r="M30" s="144" t="s">
        <v>69</v>
      </c>
      <c r="N30" s="145" t="s">
        <v>341</v>
      </c>
      <c r="O30" s="145" t="s">
        <v>342</v>
      </c>
      <c r="P30" s="150" t="s">
        <v>71</v>
      </c>
      <c r="Q30" s="245">
        <v>0</v>
      </c>
      <c r="R30" s="150">
        <v>2020</v>
      </c>
      <c r="S30" s="245">
        <v>0.1</v>
      </c>
      <c r="T30" s="245">
        <v>0.5</v>
      </c>
      <c r="U30" s="245">
        <v>1</v>
      </c>
      <c r="V30" s="245"/>
      <c r="W30" s="245"/>
      <c r="X30" s="245">
        <v>1</v>
      </c>
      <c r="Y30" s="255">
        <v>5</v>
      </c>
      <c r="Z30" s="256">
        <v>40</v>
      </c>
      <c r="AA30" s="231">
        <v>50</v>
      </c>
      <c r="AB30" s="231" t="s">
        <v>73</v>
      </c>
      <c r="AC30" s="231"/>
      <c r="AD30" s="257">
        <f t="shared" si="1"/>
        <v>95</v>
      </c>
      <c r="AE30" s="259">
        <v>5</v>
      </c>
      <c r="AF30" s="249" t="s">
        <v>99</v>
      </c>
      <c r="AG30" s="150" t="s">
        <v>73</v>
      </c>
      <c r="AH30" s="150" t="s">
        <v>73</v>
      </c>
      <c r="AI30" s="259">
        <v>40</v>
      </c>
      <c r="AJ30" s="249" t="s">
        <v>99</v>
      </c>
      <c r="AK30" s="150" t="s">
        <v>73</v>
      </c>
      <c r="AL30" s="150" t="s">
        <v>73</v>
      </c>
      <c r="AM30" s="259">
        <v>50</v>
      </c>
      <c r="AN30" s="249" t="s">
        <v>99</v>
      </c>
      <c r="AO30" s="150" t="s">
        <v>73</v>
      </c>
      <c r="AP30" s="150" t="s">
        <v>73</v>
      </c>
      <c r="AQ30" s="150"/>
      <c r="AR30" s="259"/>
      <c r="AS30" s="224" t="s">
        <v>73</v>
      </c>
      <c r="AT30" s="224" t="s">
        <v>73</v>
      </c>
      <c r="AU30" s="224"/>
      <c r="AV30" s="259"/>
      <c r="AW30" s="224" t="s">
        <v>73</v>
      </c>
      <c r="AX30" s="224" t="s">
        <v>73</v>
      </c>
      <c r="AY30" s="231">
        <f t="shared" si="0"/>
        <v>95</v>
      </c>
      <c r="AZ30" s="289"/>
      <c r="BA30" s="197"/>
      <c r="BB30" s="57"/>
      <c r="BC30" s="57"/>
      <c r="BD30" s="106"/>
      <c r="BE30" s="57"/>
      <c r="BF30" s="336"/>
      <c r="BG30" s="336"/>
      <c r="BH30" s="197"/>
      <c r="BI30" s="57"/>
      <c r="BJ30" s="57"/>
      <c r="BK30" s="106"/>
      <c r="BL30" s="57"/>
      <c r="BM30" s="336"/>
      <c r="BN30" s="336"/>
      <c r="BO30" s="197"/>
      <c r="BP30" s="57"/>
      <c r="BQ30" s="57"/>
      <c r="BR30" s="106"/>
      <c r="BS30" s="57"/>
      <c r="BT30" s="336"/>
      <c r="BU30" s="336"/>
      <c r="BV30" s="197"/>
      <c r="BW30" s="57"/>
      <c r="BX30" s="57"/>
      <c r="BY30" s="106"/>
      <c r="BZ30" s="57"/>
      <c r="CA30" s="336"/>
      <c r="CB30" s="336"/>
      <c r="CC30" s="197"/>
      <c r="CD30" s="57"/>
      <c r="CE30" s="57"/>
      <c r="CF30" s="106"/>
      <c r="CG30" s="57"/>
      <c r="CH30" s="336"/>
      <c r="CI30" s="336"/>
      <c r="CJ30" s="197"/>
      <c r="CK30" s="57"/>
      <c r="CL30" s="57"/>
      <c r="CM30" s="106"/>
      <c r="CN30" s="57"/>
      <c r="CO30" s="336"/>
      <c r="CP30" s="336"/>
    </row>
    <row r="31" spans="1:94" s="26" customFormat="1" ht="102">
      <c r="A31" s="21"/>
      <c r="B31" s="369" t="s">
        <v>365</v>
      </c>
      <c r="C31" s="373">
        <v>0.33</v>
      </c>
      <c r="D31" s="325" t="s">
        <v>464</v>
      </c>
      <c r="E31" s="218">
        <v>2.75E-2</v>
      </c>
      <c r="F31" s="327" t="s">
        <v>81</v>
      </c>
      <c r="G31" s="327" t="s">
        <v>288</v>
      </c>
      <c r="H31" s="260" t="s">
        <v>100</v>
      </c>
      <c r="I31" s="264" t="s">
        <v>101</v>
      </c>
      <c r="J31" s="150" t="s">
        <v>102</v>
      </c>
      <c r="K31" s="219">
        <v>44470</v>
      </c>
      <c r="L31" s="266">
        <v>45290</v>
      </c>
      <c r="M31" s="260" t="s">
        <v>89</v>
      </c>
      <c r="N31" s="260" t="s">
        <v>289</v>
      </c>
      <c r="O31" s="260" t="s">
        <v>343</v>
      </c>
      <c r="P31" s="260" t="s">
        <v>71</v>
      </c>
      <c r="Q31" s="293">
        <v>0</v>
      </c>
      <c r="R31" s="238">
        <v>2020</v>
      </c>
      <c r="S31" s="230">
        <v>0.3</v>
      </c>
      <c r="T31" s="230">
        <v>0.65</v>
      </c>
      <c r="U31" s="230">
        <v>1</v>
      </c>
      <c r="V31" s="230"/>
      <c r="W31" s="226"/>
      <c r="X31" s="230">
        <v>1</v>
      </c>
      <c r="Y31" s="231">
        <v>200</v>
      </c>
      <c r="Z31" s="231">
        <v>20</v>
      </c>
      <c r="AA31" s="231">
        <v>50</v>
      </c>
      <c r="AB31" s="231"/>
      <c r="AC31" s="231" t="s">
        <v>73</v>
      </c>
      <c r="AD31" s="231">
        <f t="shared" ref="AD31:AD39" si="13">IF(SUM(Y31:AC31)=0,"",SUM(Y31:AC31))</f>
        <v>270</v>
      </c>
      <c r="AE31" s="226">
        <v>200</v>
      </c>
      <c r="AF31" s="224" t="s">
        <v>103</v>
      </c>
      <c r="AG31" s="224" t="s">
        <v>73</v>
      </c>
      <c r="AH31" s="224" t="s">
        <v>73</v>
      </c>
      <c r="AI31" s="226">
        <v>20</v>
      </c>
      <c r="AJ31" s="224" t="s">
        <v>103</v>
      </c>
      <c r="AK31" s="224" t="s">
        <v>73</v>
      </c>
      <c r="AL31" s="224" t="s">
        <v>73</v>
      </c>
      <c r="AM31" s="226">
        <v>50</v>
      </c>
      <c r="AN31" s="209" t="s">
        <v>103</v>
      </c>
      <c r="AO31" s="209"/>
      <c r="AP31" s="209"/>
      <c r="AQ31" s="209"/>
      <c r="AR31" s="209"/>
      <c r="AS31" s="209"/>
      <c r="AT31" s="209"/>
      <c r="AU31" s="208"/>
      <c r="AV31" s="209"/>
      <c r="AW31" s="208"/>
      <c r="AX31" s="209"/>
      <c r="AY31" s="231">
        <f t="shared" si="0"/>
        <v>270</v>
      </c>
      <c r="AZ31" s="289"/>
      <c r="BA31" s="213"/>
      <c r="BB31" s="57"/>
      <c r="BC31" s="57"/>
      <c r="BD31" s="106"/>
      <c r="BE31" s="57"/>
      <c r="BF31" s="336"/>
      <c r="BG31" s="336"/>
      <c r="BH31" s="213"/>
      <c r="BI31" s="57"/>
      <c r="BJ31" s="57"/>
      <c r="BK31" s="106"/>
      <c r="BL31" s="57"/>
      <c r="BM31" s="336"/>
      <c r="BN31" s="336"/>
      <c r="BO31" s="213"/>
      <c r="BP31" s="57"/>
      <c r="BQ31" s="57"/>
      <c r="BR31" s="106"/>
      <c r="BS31" s="57"/>
      <c r="BT31" s="336"/>
      <c r="BU31" s="336"/>
      <c r="BV31" s="213"/>
      <c r="BW31" s="57"/>
      <c r="BX31" s="57"/>
      <c r="BY31" s="106"/>
      <c r="BZ31" s="57"/>
      <c r="CA31" s="336"/>
      <c r="CB31" s="336"/>
      <c r="CC31" s="213"/>
      <c r="CD31" s="57"/>
      <c r="CE31" s="57"/>
      <c r="CF31" s="106"/>
      <c r="CG31" s="57"/>
      <c r="CH31" s="336"/>
      <c r="CI31" s="336"/>
      <c r="CJ31" s="213"/>
      <c r="CK31" s="57"/>
      <c r="CL31" s="57"/>
      <c r="CM31" s="106"/>
      <c r="CN31" s="57"/>
      <c r="CO31" s="336"/>
      <c r="CP31" s="336"/>
    </row>
    <row r="32" spans="1:94" s="26" customFormat="1" ht="162.75" customHeight="1">
      <c r="A32" s="21"/>
      <c r="B32" s="369"/>
      <c r="C32" s="373"/>
      <c r="D32" s="325" t="s">
        <v>465</v>
      </c>
      <c r="E32" s="218">
        <v>2.75E-2</v>
      </c>
      <c r="F32" s="327" t="s">
        <v>416</v>
      </c>
      <c r="G32" s="327" t="s">
        <v>290</v>
      </c>
      <c r="H32" s="236" t="s">
        <v>291</v>
      </c>
      <c r="I32" s="236" t="s">
        <v>470</v>
      </c>
      <c r="J32" s="150" t="s">
        <v>469</v>
      </c>
      <c r="K32" s="219">
        <v>44470</v>
      </c>
      <c r="L32" s="242">
        <v>46022</v>
      </c>
      <c r="M32" s="236" t="s">
        <v>89</v>
      </c>
      <c r="N32" s="224" t="s">
        <v>292</v>
      </c>
      <c r="O32" s="263" t="s">
        <v>344</v>
      </c>
      <c r="P32" s="260" t="s">
        <v>71</v>
      </c>
      <c r="Q32" s="293">
        <v>0</v>
      </c>
      <c r="R32" s="238">
        <v>2020</v>
      </c>
      <c r="S32" s="230">
        <v>0.2</v>
      </c>
      <c r="T32" s="230">
        <v>0.4</v>
      </c>
      <c r="U32" s="230">
        <v>0.6</v>
      </c>
      <c r="V32" s="230">
        <v>0.8</v>
      </c>
      <c r="W32" s="230">
        <v>1</v>
      </c>
      <c r="X32" s="230">
        <v>1</v>
      </c>
      <c r="Y32" s="231">
        <v>10</v>
      </c>
      <c r="Z32" s="231">
        <v>151</v>
      </c>
      <c r="AA32" s="231">
        <v>132</v>
      </c>
      <c r="AB32" s="231">
        <v>133</v>
      </c>
      <c r="AC32" s="231">
        <v>130</v>
      </c>
      <c r="AD32" s="231">
        <f t="shared" si="13"/>
        <v>556</v>
      </c>
      <c r="AE32" s="231">
        <v>10</v>
      </c>
      <c r="AF32" s="249" t="s">
        <v>99</v>
      </c>
      <c r="AG32" s="226"/>
      <c r="AH32" s="224"/>
      <c r="AI32" s="231">
        <v>31</v>
      </c>
      <c r="AJ32" s="249" t="s">
        <v>99</v>
      </c>
      <c r="AK32" s="231"/>
      <c r="AL32" s="249"/>
      <c r="AM32" s="231">
        <v>32</v>
      </c>
      <c r="AN32" s="249" t="s">
        <v>99</v>
      </c>
      <c r="AO32" s="231"/>
      <c r="AP32" s="231"/>
      <c r="AQ32" s="231">
        <v>33</v>
      </c>
      <c r="AR32" s="249" t="s">
        <v>99</v>
      </c>
      <c r="AS32" s="231"/>
      <c r="AT32" s="231"/>
      <c r="AU32" s="231">
        <v>34</v>
      </c>
      <c r="AV32" s="249" t="s">
        <v>99</v>
      </c>
      <c r="AW32" s="231"/>
      <c r="AX32" s="231"/>
      <c r="AY32" s="231">
        <f t="shared" si="0"/>
        <v>140</v>
      </c>
      <c r="AZ32" s="289"/>
      <c r="BA32" s="213"/>
      <c r="BB32" s="57"/>
      <c r="BC32" s="57"/>
      <c r="BD32" s="106"/>
      <c r="BE32" s="57"/>
      <c r="BF32" s="336"/>
      <c r="BG32" s="336"/>
      <c r="BH32" s="213"/>
      <c r="BI32" s="57"/>
      <c r="BJ32" s="57"/>
      <c r="BK32" s="106"/>
      <c r="BL32" s="57"/>
      <c r="BM32" s="336"/>
      <c r="BN32" s="336"/>
      <c r="BO32" s="213"/>
      <c r="BP32" s="57"/>
      <c r="BQ32" s="57"/>
      <c r="BR32" s="106"/>
      <c r="BS32" s="57"/>
      <c r="BT32" s="336"/>
      <c r="BU32" s="336"/>
      <c r="BV32" s="213"/>
      <c r="BW32" s="57"/>
      <c r="BX32" s="57"/>
      <c r="BY32" s="106"/>
      <c r="BZ32" s="57"/>
      <c r="CA32" s="336"/>
      <c r="CB32" s="336"/>
      <c r="CC32" s="213"/>
      <c r="CD32" s="57"/>
      <c r="CE32" s="57"/>
      <c r="CF32" s="106"/>
      <c r="CG32" s="57"/>
      <c r="CH32" s="336"/>
      <c r="CI32" s="336"/>
      <c r="CJ32" s="213"/>
      <c r="CK32" s="57"/>
      <c r="CL32" s="57"/>
      <c r="CM32" s="106"/>
      <c r="CN32" s="57"/>
      <c r="CO32" s="336"/>
      <c r="CP32" s="336"/>
    </row>
    <row r="33" spans="1:94" s="26" customFormat="1" ht="122.25" customHeight="1">
      <c r="A33" s="21"/>
      <c r="B33" s="369"/>
      <c r="C33" s="373"/>
      <c r="D33" s="325" t="s">
        <v>352</v>
      </c>
      <c r="E33" s="218">
        <v>2.75E-2</v>
      </c>
      <c r="F33" s="327" t="s">
        <v>417</v>
      </c>
      <c r="G33" s="327" t="s">
        <v>353</v>
      </c>
      <c r="H33" s="236" t="s">
        <v>354</v>
      </c>
      <c r="I33" s="236" t="s">
        <v>355</v>
      </c>
      <c r="J33" s="150" t="s">
        <v>356</v>
      </c>
      <c r="K33" s="219">
        <v>44470</v>
      </c>
      <c r="L33" s="242">
        <v>44561</v>
      </c>
      <c r="M33" s="144" t="s">
        <v>69</v>
      </c>
      <c r="N33" s="150" t="s">
        <v>357</v>
      </c>
      <c r="O33" s="302" t="s">
        <v>392</v>
      </c>
      <c r="P33" s="181" t="s">
        <v>71</v>
      </c>
      <c r="Q33" s="268">
        <v>0</v>
      </c>
      <c r="R33" s="238">
        <v>2020</v>
      </c>
      <c r="S33" s="224">
        <v>2</v>
      </c>
      <c r="T33" s="230"/>
      <c r="U33" s="230"/>
      <c r="V33" s="230"/>
      <c r="W33" s="230"/>
      <c r="X33" s="224">
        <v>2</v>
      </c>
      <c r="Y33" s="231">
        <v>80</v>
      </c>
      <c r="Z33" s="231"/>
      <c r="AA33" s="231"/>
      <c r="AB33" s="231"/>
      <c r="AC33" s="231"/>
      <c r="AD33" s="231">
        <f t="shared" si="13"/>
        <v>80</v>
      </c>
      <c r="AE33" s="231">
        <v>80</v>
      </c>
      <c r="AF33" s="231" t="s">
        <v>393</v>
      </c>
      <c r="AG33" s="231"/>
      <c r="AH33" s="231"/>
      <c r="AI33" s="231"/>
      <c r="AJ33" s="231"/>
      <c r="AK33" s="231"/>
      <c r="AL33" s="231"/>
      <c r="AM33" s="231"/>
      <c r="AN33" s="231"/>
      <c r="AO33" s="231"/>
      <c r="AP33" s="231"/>
      <c r="AQ33" s="231"/>
      <c r="AR33" s="231"/>
      <c r="AS33" s="231"/>
      <c r="AT33" s="231"/>
      <c r="AU33" s="231"/>
      <c r="AV33" s="231"/>
      <c r="AW33" s="231"/>
      <c r="AX33" s="231"/>
      <c r="AY33" s="231">
        <f t="shared" si="0"/>
        <v>80</v>
      </c>
      <c r="AZ33" s="289"/>
      <c r="BA33" s="213"/>
      <c r="BB33" s="57"/>
      <c r="BC33" s="57"/>
      <c r="BD33" s="106"/>
      <c r="BE33" s="57"/>
      <c r="BF33" s="336"/>
      <c r="BG33" s="336"/>
      <c r="BH33" s="213"/>
      <c r="BI33" s="57"/>
      <c r="BJ33" s="57"/>
      <c r="BK33" s="106"/>
      <c r="BL33" s="57"/>
      <c r="BM33" s="336"/>
      <c r="BN33" s="336"/>
      <c r="BO33" s="213"/>
      <c r="BP33" s="57"/>
      <c r="BQ33" s="57"/>
      <c r="BR33" s="106"/>
      <c r="BS33" s="57"/>
      <c r="BT33" s="336"/>
      <c r="BU33" s="336"/>
      <c r="BV33" s="213"/>
      <c r="BW33" s="57"/>
      <c r="BX33" s="57"/>
      <c r="BY33" s="106"/>
      <c r="BZ33" s="57"/>
      <c r="CA33" s="336"/>
      <c r="CB33" s="336"/>
      <c r="CC33" s="213"/>
      <c r="CD33" s="57"/>
      <c r="CE33" s="57"/>
      <c r="CF33" s="106"/>
      <c r="CG33" s="57"/>
      <c r="CH33" s="336"/>
      <c r="CI33" s="336"/>
      <c r="CJ33" s="213"/>
      <c r="CK33" s="57"/>
      <c r="CL33" s="57"/>
      <c r="CM33" s="106"/>
      <c r="CN33" s="57"/>
      <c r="CO33" s="336"/>
      <c r="CP33" s="336"/>
    </row>
    <row r="34" spans="1:94" s="26" customFormat="1" ht="102">
      <c r="A34" s="21"/>
      <c r="B34" s="369"/>
      <c r="C34" s="373"/>
      <c r="D34" s="325" t="s">
        <v>452</v>
      </c>
      <c r="E34" s="218">
        <v>2.75E-2</v>
      </c>
      <c r="F34" s="327" t="s">
        <v>81</v>
      </c>
      <c r="G34" s="327" t="s">
        <v>287</v>
      </c>
      <c r="H34" s="260" t="s">
        <v>296</v>
      </c>
      <c r="I34" s="264" t="s">
        <v>453</v>
      </c>
      <c r="J34" s="150" t="s">
        <v>104</v>
      </c>
      <c r="K34" s="219">
        <v>44470</v>
      </c>
      <c r="L34" s="236" t="s">
        <v>105</v>
      </c>
      <c r="M34" s="144" t="s">
        <v>89</v>
      </c>
      <c r="N34" s="260" t="s">
        <v>106</v>
      </c>
      <c r="O34" s="260" t="s">
        <v>394</v>
      </c>
      <c r="P34" s="181" t="s">
        <v>71</v>
      </c>
      <c r="Q34" s="293">
        <v>0</v>
      </c>
      <c r="R34" s="238">
        <v>2020</v>
      </c>
      <c r="S34" s="267">
        <v>0.4</v>
      </c>
      <c r="T34" s="230">
        <v>1</v>
      </c>
      <c r="U34" s="224" t="s">
        <v>73</v>
      </c>
      <c r="V34" s="230"/>
      <c r="W34" s="226"/>
      <c r="X34" s="230">
        <v>1</v>
      </c>
      <c r="Y34" s="231">
        <v>200</v>
      </c>
      <c r="Z34" s="231">
        <v>200</v>
      </c>
      <c r="AA34" s="231"/>
      <c r="AB34" s="231"/>
      <c r="AC34" s="231" t="s">
        <v>73</v>
      </c>
      <c r="AD34" s="231">
        <f t="shared" si="13"/>
        <v>400</v>
      </c>
      <c r="AE34" s="231">
        <v>200</v>
      </c>
      <c r="AF34" s="231" t="s">
        <v>72</v>
      </c>
      <c r="AG34" s="231" t="s">
        <v>73</v>
      </c>
      <c r="AH34" s="231" t="s">
        <v>73</v>
      </c>
      <c r="AI34" s="231">
        <v>200</v>
      </c>
      <c r="AJ34" s="254" t="s">
        <v>72</v>
      </c>
      <c r="AK34" s="254" t="s">
        <v>73</v>
      </c>
      <c r="AL34" s="254" t="s">
        <v>73</v>
      </c>
      <c r="AM34" s="284"/>
      <c r="AN34" s="285"/>
      <c r="AO34" s="285"/>
      <c r="AP34" s="285"/>
      <c r="AQ34" s="285"/>
      <c r="AR34" s="285"/>
      <c r="AS34" s="285"/>
      <c r="AT34" s="285"/>
      <c r="AU34" s="286"/>
      <c r="AV34" s="285"/>
      <c r="AW34" s="286"/>
      <c r="AX34" s="285"/>
      <c r="AY34" s="254">
        <f t="shared" si="0"/>
        <v>400</v>
      </c>
      <c r="AZ34" s="289"/>
      <c r="BA34" s="213"/>
      <c r="BB34" s="57"/>
      <c r="BC34" s="57"/>
      <c r="BD34" s="106"/>
      <c r="BE34" s="57"/>
      <c r="BF34" s="336"/>
      <c r="BG34" s="336"/>
      <c r="BH34" s="213"/>
      <c r="BI34" s="57"/>
      <c r="BJ34" s="57"/>
      <c r="BK34" s="106"/>
      <c r="BL34" s="57"/>
      <c r="BM34" s="336"/>
      <c r="BN34" s="336"/>
      <c r="BO34" s="213"/>
      <c r="BP34" s="57"/>
      <c r="BQ34" s="57"/>
      <c r="BR34" s="106"/>
      <c r="BS34" s="57"/>
      <c r="BT34" s="336"/>
      <c r="BU34" s="336"/>
      <c r="BV34" s="213"/>
      <c r="BW34" s="57"/>
      <c r="BX34" s="57"/>
      <c r="BY34" s="106"/>
      <c r="BZ34" s="57"/>
      <c r="CA34" s="336"/>
      <c r="CB34" s="336"/>
      <c r="CC34" s="213"/>
      <c r="CD34" s="57"/>
      <c r="CE34" s="57"/>
      <c r="CF34" s="106"/>
      <c r="CG34" s="57"/>
      <c r="CH34" s="336"/>
      <c r="CI34" s="336"/>
      <c r="CJ34" s="213"/>
      <c r="CK34" s="57"/>
      <c r="CL34" s="57"/>
      <c r="CM34" s="106"/>
      <c r="CN34" s="57"/>
      <c r="CO34" s="336"/>
      <c r="CP34" s="336"/>
    </row>
    <row r="35" spans="1:94" s="26" customFormat="1" ht="90.75" customHeight="1">
      <c r="A35" s="21"/>
      <c r="B35" s="369"/>
      <c r="C35" s="373"/>
      <c r="D35" s="325" t="s">
        <v>395</v>
      </c>
      <c r="E35" s="218">
        <v>2.75E-2</v>
      </c>
      <c r="F35" s="327" t="s">
        <v>81</v>
      </c>
      <c r="G35" s="327" t="s">
        <v>272</v>
      </c>
      <c r="H35" s="236" t="s">
        <v>293</v>
      </c>
      <c r="I35" s="264" t="s">
        <v>360</v>
      </c>
      <c r="J35" s="150" t="s">
        <v>361</v>
      </c>
      <c r="K35" s="242">
        <v>44563</v>
      </c>
      <c r="L35" s="236" t="s">
        <v>74</v>
      </c>
      <c r="M35" s="144" t="s">
        <v>69</v>
      </c>
      <c r="N35" s="145" t="s">
        <v>345</v>
      </c>
      <c r="O35" s="192" t="s">
        <v>346</v>
      </c>
      <c r="P35" s="181" t="s">
        <v>71</v>
      </c>
      <c r="Q35" s="293">
        <v>0</v>
      </c>
      <c r="R35" s="238">
        <v>2021</v>
      </c>
      <c r="S35" s="150" t="s">
        <v>73</v>
      </c>
      <c r="T35" s="245">
        <v>0.25</v>
      </c>
      <c r="U35" s="245">
        <v>0.5</v>
      </c>
      <c r="V35" s="245">
        <v>0.75</v>
      </c>
      <c r="W35" s="245">
        <v>1</v>
      </c>
      <c r="X35" s="245">
        <v>1</v>
      </c>
      <c r="Y35" s="256"/>
      <c r="Z35" s="231">
        <v>59</v>
      </c>
      <c r="AA35" s="231">
        <v>61</v>
      </c>
      <c r="AB35" s="231">
        <v>1650</v>
      </c>
      <c r="AC35" s="231">
        <v>1699</v>
      </c>
      <c r="AD35" s="231">
        <f t="shared" ref="AD35:AD38" si="14">IF(SUM(Y35:AC35)=0,"",SUM(Y35:AC35))</f>
        <v>3469</v>
      </c>
      <c r="AE35" s="231"/>
      <c r="AF35" s="231"/>
      <c r="AG35" s="231"/>
      <c r="AH35" s="231"/>
      <c r="AI35" s="257">
        <v>34</v>
      </c>
      <c r="AJ35" s="255" t="s">
        <v>99</v>
      </c>
      <c r="AK35" s="255"/>
      <c r="AL35" s="255"/>
      <c r="AM35" s="255">
        <v>35</v>
      </c>
      <c r="AN35" s="255" t="s">
        <v>99</v>
      </c>
      <c r="AO35" s="255"/>
      <c r="AP35" s="255"/>
      <c r="AQ35" s="255">
        <v>36</v>
      </c>
      <c r="AR35" s="255" t="s">
        <v>99</v>
      </c>
      <c r="AS35" s="255"/>
      <c r="AT35" s="255"/>
      <c r="AU35" s="255">
        <v>37</v>
      </c>
      <c r="AV35" s="255" t="s">
        <v>99</v>
      </c>
      <c r="AW35" s="255"/>
      <c r="AX35" s="255"/>
      <c r="AY35" s="255">
        <f t="shared" ref="AY35:AY37" si="15">IF(SUM(AE35:AX35)=0,"",SUM(AE35:AX35))</f>
        <v>142</v>
      </c>
      <c r="AZ35" s="289"/>
      <c r="BA35" s="288"/>
      <c r="BB35" s="243"/>
      <c r="BC35" s="243"/>
      <c r="BD35" s="106"/>
      <c r="BE35" s="243"/>
      <c r="BF35" s="336"/>
      <c r="BG35" s="336"/>
      <c r="BH35" s="288"/>
      <c r="BI35" s="243"/>
      <c r="BJ35" s="243"/>
      <c r="BK35" s="106"/>
      <c r="BL35" s="243"/>
      <c r="BM35" s="336"/>
      <c r="BN35" s="336"/>
      <c r="BO35" s="288"/>
      <c r="BP35" s="243"/>
      <c r="BQ35" s="243"/>
      <c r="BR35" s="106"/>
      <c r="BS35" s="243"/>
      <c r="BT35" s="336"/>
      <c r="BU35" s="336"/>
      <c r="BV35" s="288"/>
      <c r="BW35" s="243"/>
      <c r="BX35" s="243"/>
      <c r="BY35" s="106"/>
      <c r="BZ35" s="243"/>
      <c r="CA35" s="336"/>
      <c r="CB35" s="336"/>
      <c r="CC35" s="288"/>
      <c r="CD35" s="243"/>
      <c r="CE35" s="243"/>
      <c r="CF35" s="106"/>
      <c r="CG35" s="243"/>
      <c r="CH35" s="336"/>
      <c r="CI35" s="336"/>
      <c r="CJ35" s="288"/>
      <c r="CK35" s="243"/>
      <c r="CL35" s="243"/>
      <c r="CM35" s="106"/>
      <c r="CN35" s="243"/>
      <c r="CO35" s="336"/>
      <c r="CP35" s="336"/>
    </row>
    <row r="36" spans="1:94" s="26" customFormat="1" ht="54.75" customHeight="1">
      <c r="A36" s="21"/>
      <c r="B36" s="369"/>
      <c r="C36" s="373"/>
      <c r="D36" s="325" t="s">
        <v>396</v>
      </c>
      <c r="E36" s="218">
        <v>2.75E-2</v>
      </c>
      <c r="F36" s="327" t="s">
        <v>397</v>
      </c>
      <c r="G36" s="327" t="s">
        <v>272</v>
      </c>
      <c r="H36" s="236" t="s">
        <v>293</v>
      </c>
      <c r="I36" s="264" t="s">
        <v>360</v>
      </c>
      <c r="J36" s="150" t="s">
        <v>361</v>
      </c>
      <c r="K36" s="219">
        <v>44470</v>
      </c>
      <c r="L36" s="236" t="s">
        <v>74</v>
      </c>
      <c r="M36" s="144" t="s">
        <v>89</v>
      </c>
      <c r="N36" s="145" t="s">
        <v>304</v>
      </c>
      <c r="O36" s="145" t="s">
        <v>305</v>
      </c>
      <c r="P36" s="181" t="s">
        <v>71</v>
      </c>
      <c r="Q36" s="239">
        <v>1</v>
      </c>
      <c r="R36" s="229">
        <v>2020</v>
      </c>
      <c r="S36" s="150">
        <v>1</v>
      </c>
      <c r="T36" s="236">
        <v>2</v>
      </c>
      <c r="U36" s="236">
        <v>3</v>
      </c>
      <c r="V36" s="236">
        <v>4</v>
      </c>
      <c r="W36" s="238">
        <v>5</v>
      </c>
      <c r="X36" s="224">
        <v>5</v>
      </c>
      <c r="Y36" s="231">
        <v>222</v>
      </c>
      <c r="Z36" s="231">
        <v>229</v>
      </c>
      <c r="AA36" s="231">
        <v>236</v>
      </c>
      <c r="AB36" s="231">
        <v>243</v>
      </c>
      <c r="AC36" s="231">
        <v>250</v>
      </c>
      <c r="AD36" s="231">
        <f t="shared" si="14"/>
        <v>1180</v>
      </c>
      <c r="AE36" s="231">
        <v>31</v>
      </c>
      <c r="AF36" s="231" t="s">
        <v>99</v>
      </c>
      <c r="AG36" s="231"/>
      <c r="AH36" s="255"/>
      <c r="AI36" s="231">
        <v>32</v>
      </c>
      <c r="AJ36" s="231" t="s">
        <v>99</v>
      </c>
      <c r="AK36" s="231"/>
      <c r="AL36" s="256"/>
      <c r="AM36" s="231">
        <v>33</v>
      </c>
      <c r="AN36" s="231" t="s">
        <v>99</v>
      </c>
      <c r="AO36" s="231"/>
      <c r="AP36" s="256"/>
      <c r="AQ36" s="231">
        <v>34</v>
      </c>
      <c r="AR36" s="231" t="s">
        <v>99</v>
      </c>
      <c r="AS36" s="231"/>
      <c r="AT36" s="256"/>
      <c r="AU36" s="231">
        <v>35</v>
      </c>
      <c r="AV36" s="231" t="s">
        <v>99</v>
      </c>
      <c r="AW36" s="231"/>
      <c r="AX36" s="256"/>
      <c r="AY36" s="231">
        <f t="shared" si="15"/>
        <v>165</v>
      </c>
      <c r="AZ36" s="289"/>
      <c r="BA36" s="288"/>
      <c r="BB36" s="243"/>
      <c r="BC36" s="243"/>
      <c r="BD36" s="106"/>
      <c r="BE36" s="243"/>
      <c r="BF36" s="336"/>
      <c r="BG36" s="336"/>
      <c r="BH36" s="288"/>
      <c r="BI36" s="243"/>
      <c r="BJ36" s="243"/>
      <c r="BK36" s="106"/>
      <c r="BL36" s="243"/>
      <c r="BM36" s="336"/>
      <c r="BN36" s="336"/>
      <c r="BO36" s="288"/>
      <c r="BP36" s="243"/>
      <c r="BQ36" s="243"/>
      <c r="BR36" s="106"/>
      <c r="BS36" s="243"/>
      <c r="BT36" s="336"/>
      <c r="BU36" s="336"/>
      <c r="BV36" s="288"/>
      <c r="BW36" s="243"/>
      <c r="BX36" s="243"/>
      <c r="BY36" s="106"/>
      <c r="BZ36" s="243"/>
      <c r="CA36" s="336"/>
      <c r="CB36" s="336"/>
      <c r="CC36" s="288"/>
      <c r="CD36" s="243"/>
      <c r="CE36" s="243"/>
      <c r="CF36" s="106"/>
      <c r="CG36" s="243"/>
      <c r="CH36" s="336"/>
      <c r="CI36" s="336"/>
      <c r="CJ36" s="288"/>
      <c r="CK36" s="243"/>
      <c r="CL36" s="243"/>
      <c r="CM36" s="106"/>
      <c r="CN36" s="243"/>
      <c r="CO36" s="336"/>
      <c r="CP36" s="336"/>
    </row>
    <row r="37" spans="1:94" s="26" customFormat="1" ht="54.75" customHeight="1">
      <c r="A37" s="21"/>
      <c r="B37" s="369"/>
      <c r="C37" s="373"/>
      <c r="D37" s="325" t="s">
        <v>398</v>
      </c>
      <c r="E37" s="218">
        <v>2.75E-2</v>
      </c>
      <c r="F37" s="327" t="s">
        <v>399</v>
      </c>
      <c r="G37" s="327" t="s">
        <v>272</v>
      </c>
      <c r="H37" s="236" t="s">
        <v>293</v>
      </c>
      <c r="I37" s="264" t="s">
        <v>360</v>
      </c>
      <c r="J37" s="150" t="s">
        <v>361</v>
      </c>
      <c r="K37" s="242">
        <v>44562</v>
      </c>
      <c r="L37" s="236" t="s">
        <v>74</v>
      </c>
      <c r="M37" s="265" t="s">
        <v>89</v>
      </c>
      <c r="N37" s="265" t="s">
        <v>298</v>
      </c>
      <c r="O37" s="265" t="s">
        <v>299</v>
      </c>
      <c r="P37" s="181" t="s">
        <v>71</v>
      </c>
      <c r="Q37" s="268">
        <v>0</v>
      </c>
      <c r="R37" s="238">
        <v>2021</v>
      </c>
      <c r="S37" s="150"/>
      <c r="T37" s="150">
        <v>1</v>
      </c>
      <c r="U37" s="150">
        <v>2</v>
      </c>
      <c r="V37" s="150">
        <v>3</v>
      </c>
      <c r="W37" s="150">
        <v>4</v>
      </c>
      <c r="X37" s="150">
        <v>4</v>
      </c>
      <c r="Y37" s="256"/>
      <c r="Z37" s="231">
        <v>530</v>
      </c>
      <c r="AA37" s="231">
        <v>546</v>
      </c>
      <c r="AB37" s="231">
        <v>563</v>
      </c>
      <c r="AC37" s="231">
        <v>580</v>
      </c>
      <c r="AD37" s="231">
        <f t="shared" si="14"/>
        <v>2219</v>
      </c>
      <c r="AE37" s="231"/>
      <c r="AF37" s="231"/>
      <c r="AG37" s="231"/>
      <c r="AH37" s="231"/>
      <c r="AI37" s="231">
        <v>31</v>
      </c>
      <c r="AJ37" s="231" t="s">
        <v>99</v>
      </c>
      <c r="AK37" s="231"/>
      <c r="AL37" s="231"/>
      <c r="AM37" s="231">
        <v>32</v>
      </c>
      <c r="AN37" s="231" t="s">
        <v>99</v>
      </c>
      <c r="AO37" s="231"/>
      <c r="AP37" s="231"/>
      <c r="AQ37" s="231">
        <v>33</v>
      </c>
      <c r="AR37" s="231" t="s">
        <v>99</v>
      </c>
      <c r="AS37" s="231"/>
      <c r="AT37" s="231"/>
      <c r="AU37" s="231">
        <v>34</v>
      </c>
      <c r="AV37" s="231" t="s">
        <v>99</v>
      </c>
      <c r="AW37" s="231"/>
      <c r="AX37" s="231"/>
      <c r="AY37" s="231">
        <f t="shared" si="15"/>
        <v>130</v>
      </c>
      <c r="AZ37" s="21"/>
      <c r="BA37" s="288"/>
      <c r="BB37" s="243"/>
      <c r="BC37" s="243"/>
      <c r="BD37" s="106"/>
      <c r="BE37" s="243"/>
      <c r="BF37" s="336"/>
      <c r="BG37" s="336"/>
      <c r="BH37" s="288"/>
      <c r="BI37" s="243"/>
      <c r="BJ37" s="243"/>
      <c r="BK37" s="106"/>
      <c r="BL37" s="243"/>
      <c r="BM37" s="336"/>
      <c r="BN37" s="336"/>
      <c r="BO37" s="288"/>
      <c r="BP37" s="243"/>
      <c r="BQ37" s="243"/>
      <c r="BR37" s="106"/>
      <c r="BS37" s="243"/>
      <c r="BT37" s="336"/>
      <c r="BU37" s="336"/>
      <c r="BV37" s="288"/>
      <c r="BW37" s="243"/>
      <c r="BX37" s="243"/>
      <c r="BY37" s="106"/>
      <c r="BZ37" s="243"/>
      <c r="CA37" s="336"/>
      <c r="CB37" s="336"/>
      <c r="CC37" s="288"/>
      <c r="CD37" s="243"/>
      <c r="CE37" s="243"/>
      <c r="CF37" s="106"/>
      <c r="CG37" s="243"/>
      <c r="CH37" s="336"/>
      <c r="CI37" s="336"/>
      <c r="CJ37" s="288"/>
      <c r="CK37" s="243"/>
      <c r="CL37" s="243"/>
      <c r="CM37" s="106"/>
      <c r="CN37" s="243"/>
      <c r="CO37" s="336"/>
      <c r="CP37" s="336"/>
    </row>
    <row r="38" spans="1:94" s="26" customFormat="1" ht="81" customHeight="1">
      <c r="A38" s="21"/>
      <c r="B38" s="369"/>
      <c r="C38" s="373"/>
      <c r="D38" s="325" t="s">
        <v>400</v>
      </c>
      <c r="E38" s="218">
        <v>2.75E-2</v>
      </c>
      <c r="F38" s="327" t="s">
        <v>81</v>
      </c>
      <c r="G38" s="327" t="s">
        <v>272</v>
      </c>
      <c r="H38" s="236" t="s">
        <v>293</v>
      </c>
      <c r="I38" s="264" t="s">
        <v>360</v>
      </c>
      <c r="J38" s="150" t="s">
        <v>361</v>
      </c>
      <c r="K38" s="242">
        <v>44470</v>
      </c>
      <c r="L38" s="236" t="s">
        <v>74</v>
      </c>
      <c r="M38" s="144" t="s">
        <v>69</v>
      </c>
      <c r="N38" s="145" t="s">
        <v>109</v>
      </c>
      <c r="O38" s="192" t="s">
        <v>300</v>
      </c>
      <c r="P38" s="181" t="s">
        <v>71</v>
      </c>
      <c r="Q38" s="293">
        <v>0</v>
      </c>
      <c r="R38" s="150">
        <v>2020</v>
      </c>
      <c r="S38" s="250">
        <v>0.5</v>
      </c>
      <c r="T38" s="250">
        <v>0.65</v>
      </c>
      <c r="U38" s="277">
        <v>0.8</v>
      </c>
      <c r="V38" s="277">
        <v>0.9</v>
      </c>
      <c r="W38" s="305">
        <v>1</v>
      </c>
      <c r="X38" s="267">
        <v>1</v>
      </c>
      <c r="Y38" s="256">
        <v>59</v>
      </c>
      <c r="Z38" s="231">
        <v>1648</v>
      </c>
      <c r="AA38" s="231">
        <v>1697</v>
      </c>
      <c r="AB38" s="231">
        <v>1748</v>
      </c>
      <c r="AC38" s="231">
        <v>1801</v>
      </c>
      <c r="AD38" s="231">
        <f t="shared" si="14"/>
        <v>6953</v>
      </c>
      <c r="AE38" s="256">
        <v>34</v>
      </c>
      <c r="AF38" s="231" t="s">
        <v>99</v>
      </c>
      <c r="AG38" s="256">
        <v>25</v>
      </c>
      <c r="AH38" s="254" t="s">
        <v>72</v>
      </c>
      <c r="AI38" s="256">
        <v>34</v>
      </c>
      <c r="AJ38" s="231" t="s">
        <v>99</v>
      </c>
      <c r="AK38" s="256"/>
      <c r="AL38" s="231"/>
      <c r="AM38" s="306">
        <v>35</v>
      </c>
      <c r="AN38" s="254" t="s">
        <v>99</v>
      </c>
      <c r="AO38" s="306"/>
      <c r="AP38" s="254"/>
      <c r="AQ38" s="256">
        <v>36</v>
      </c>
      <c r="AR38" s="231" t="s">
        <v>99</v>
      </c>
      <c r="AS38" s="256"/>
      <c r="AT38" s="231"/>
      <c r="AU38" s="256">
        <v>37</v>
      </c>
      <c r="AV38" s="231" t="s">
        <v>99</v>
      </c>
      <c r="AW38" s="256"/>
      <c r="AX38" s="231"/>
      <c r="AY38" s="256">
        <f>IF(SUM(AE38:AX38)=0,"",SUM(AE38:AX38))</f>
        <v>201</v>
      </c>
      <c r="AZ38" s="289"/>
      <c r="BA38" s="288"/>
      <c r="BB38" s="243"/>
      <c r="BC38" s="243"/>
      <c r="BD38" s="106"/>
      <c r="BE38" s="243"/>
      <c r="BF38" s="336"/>
      <c r="BG38" s="336"/>
      <c r="BH38" s="288"/>
      <c r="BI38" s="243"/>
      <c r="BJ38" s="243"/>
      <c r="BK38" s="106"/>
      <c r="BL38" s="243"/>
      <c r="BM38" s="336"/>
      <c r="BN38" s="336"/>
      <c r="BO38" s="288"/>
      <c r="BP38" s="243"/>
      <c r="BQ38" s="243"/>
      <c r="BR38" s="106"/>
      <c r="BS38" s="243"/>
      <c r="BT38" s="336"/>
      <c r="BU38" s="336"/>
      <c r="BV38" s="288"/>
      <c r="BW38" s="243"/>
      <c r="BX38" s="243"/>
      <c r="BY38" s="106"/>
      <c r="BZ38" s="243"/>
      <c r="CA38" s="336"/>
      <c r="CB38" s="336"/>
      <c r="CC38" s="288"/>
      <c r="CD38" s="243"/>
      <c r="CE38" s="243"/>
      <c r="CF38" s="106"/>
      <c r="CG38" s="243"/>
      <c r="CH38" s="336"/>
      <c r="CI38" s="336"/>
      <c r="CJ38" s="288"/>
      <c r="CK38" s="243"/>
      <c r="CL38" s="243"/>
      <c r="CM38" s="106"/>
      <c r="CN38" s="243"/>
      <c r="CO38" s="336"/>
      <c r="CP38" s="336"/>
    </row>
    <row r="39" spans="1:94" s="26" customFormat="1" ht="127.5">
      <c r="A39" s="21"/>
      <c r="B39" s="369"/>
      <c r="C39" s="373"/>
      <c r="D39" s="325" t="s">
        <v>401</v>
      </c>
      <c r="E39" s="218">
        <v>2.75E-2</v>
      </c>
      <c r="F39" s="327" t="s">
        <v>81</v>
      </c>
      <c r="G39" s="327" t="s">
        <v>294</v>
      </c>
      <c r="H39" s="321" t="s">
        <v>295</v>
      </c>
      <c r="I39" s="327" t="s">
        <v>107</v>
      </c>
      <c r="J39" s="150" t="s">
        <v>108</v>
      </c>
      <c r="K39" s="242">
        <v>44562</v>
      </c>
      <c r="L39" s="242">
        <v>46003</v>
      </c>
      <c r="M39" s="149" t="s">
        <v>89</v>
      </c>
      <c r="N39" s="260" t="s">
        <v>297</v>
      </c>
      <c r="O39" s="260" t="s">
        <v>454</v>
      </c>
      <c r="P39" s="181" t="s">
        <v>71</v>
      </c>
      <c r="Q39" s="293">
        <v>0</v>
      </c>
      <c r="R39" s="238">
        <v>2021</v>
      </c>
      <c r="S39" s="245"/>
      <c r="T39" s="245">
        <v>0.2</v>
      </c>
      <c r="U39" s="245">
        <v>0.5</v>
      </c>
      <c r="V39" s="245">
        <v>0.75</v>
      </c>
      <c r="W39" s="245">
        <v>1</v>
      </c>
      <c r="X39" s="245">
        <v>1</v>
      </c>
      <c r="Y39" s="256"/>
      <c r="Z39" s="231"/>
      <c r="AA39" s="231">
        <v>79</v>
      </c>
      <c r="AB39" s="231">
        <v>20</v>
      </c>
      <c r="AC39" s="231">
        <v>21</v>
      </c>
      <c r="AD39" s="231">
        <f t="shared" si="13"/>
        <v>120</v>
      </c>
      <c r="AE39" s="208"/>
      <c r="AF39" s="209"/>
      <c r="AG39" s="208"/>
      <c r="AH39" s="209"/>
      <c r="AI39" s="208"/>
      <c r="AJ39" s="262" t="s">
        <v>99</v>
      </c>
      <c r="AK39" s="258"/>
      <c r="AL39" s="303"/>
      <c r="AM39" s="255">
        <v>79</v>
      </c>
      <c r="AN39" s="255" t="s">
        <v>348</v>
      </c>
      <c r="AO39" s="255"/>
      <c r="AP39" s="255"/>
      <c r="AQ39" s="255">
        <v>20</v>
      </c>
      <c r="AR39" s="255" t="s">
        <v>348</v>
      </c>
      <c r="AS39" s="255"/>
      <c r="AT39" s="255"/>
      <c r="AU39" s="255">
        <v>21</v>
      </c>
      <c r="AV39" s="255" t="s">
        <v>348</v>
      </c>
      <c r="AW39" s="255"/>
      <c r="AX39" s="255"/>
      <c r="AY39" s="304">
        <f t="shared" si="0"/>
        <v>120</v>
      </c>
      <c r="AZ39" s="289"/>
      <c r="BA39" s="213"/>
      <c r="BB39" s="57"/>
      <c r="BC39" s="57"/>
      <c r="BD39" s="106"/>
      <c r="BE39" s="57"/>
      <c r="BF39" s="336"/>
      <c r="BG39" s="336"/>
      <c r="BH39" s="213"/>
      <c r="BI39" s="57"/>
      <c r="BJ39" s="57"/>
      <c r="BK39" s="106"/>
      <c r="BL39" s="57"/>
      <c r="BM39" s="336"/>
      <c r="BN39" s="336"/>
      <c r="BO39" s="213"/>
      <c r="BP39" s="57"/>
      <c r="BQ39" s="57"/>
      <c r="BR39" s="106"/>
      <c r="BS39" s="57"/>
      <c r="BT39" s="336"/>
      <c r="BU39" s="336"/>
      <c r="BV39" s="213"/>
      <c r="BW39" s="57"/>
      <c r="BX39" s="57"/>
      <c r="BY39" s="106"/>
      <c r="BZ39" s="57"/>
      <c r="CA39" s="336"/>
      <c r="CB39" s="336"/>
      <c r="CC39" s="213"/>
      <c r="CD39" s="57"/>
      <c r="CE39" s="57"/>
      <c r="CF39" s="106"/>
      <c r="CG39" s="57"/>
      <c r="CH39" s="336"/>
      <c r="CI39" s="336"/>
      <c r="CJ39" s="213"/>
      <c r="CK39" s="57"/>
      <c r="CL39" s="57"/>
      <c r="CM39" s="106"/>
      <c r="CN39" s="57"/>
      <c r="CO39" s="336"/>
      <c r="CP39" s="336"/>
    </row>
    <row r="40" spans="1:94" s="26" customFormat="1" ht="54.75" customHeight="1">
      <c r="A40" s="21"/>
      <c r="B40" s="369"/>
      <c r="C40" s="373"/>
      <c r="D40" s="325" t="s">
        <v>349</v>
      </c>
      <c r="E40" s="218">
        <v>2.75E-2</v>
      </c>
      <c r="F40" s="327" t="s">
        <v>81</v>
      </c>
      <c r="G40" s="327" t="s">
        <v>275</v>
      </c>
      <c r="H40" s="321" t="s">
        <v>301</v>
      </c>
      <c r="I40" s="236" t="s">
        <v>362</v>
      </c>
      <c r="J40" s="150" t="s">
        <v>363</v>
      </c>
      <c r="K40" s="219">
        <v>44470</v>
      </c>
      <c r="L40" s="239" t="s">
        <v>74</v>
      </c>
      <c r="M40" s="239" t="s">
        <v>89</v>
      </c>
      <c r="N40" s="239" t="s">
        <v>302</v>
      </c>
      <c r="O40" s="239" t="s">
        <v>303</v>
      </c>
      <c r="P40" s="272" t="s">
        <v>71</v>
      </c>
      <c r="Q40" s="239">
        <v>0</v>
      </c>
      <c r="R40" s="273">
        <v>2020</v>
      </c>
      <c r="S40" s="274">
        <v>1</v>
      </c>
      <c r="T40" s="274">
        <v>2</v>
      </c>
      <c r="U40" s="274">
        <v>3</v>
      </c>
      <c r="V40" s="274">
        <v>4</v>
      </c>
      <c r="W40" s="274">
        <v>5</v>
      </c>
      <c r="X40" s="274">
        <v>5</v>
      </c>
      <c r="Y40" s="254">
        <v>146</v>
      </c>
      <c r="Z40" s="254">
        <v>151</v>
      </c>
      <c r="AA40" s="254">
        <v>155</v>
      </c>
      <c r="AB40" s="254">
        <v>160</v>
      </c>
      <c r="AC40" s="254">
        <v>165</v>
      </c>
      <c r="AD40" s="254">
        <f t="shared" si="1"/>
        <v>777</v>
      </c>
      <c r="AE40" s="254">
        <v>26</v>
      </c>
      <c r="AF40" s="231" t="s">
        <v>99</v>
      </c>
      <c r="AG40" s="254">
        <v>120</v>
      </c>
      <c r="AH40" s="255" t="s">
        <v>72</v>
      </c>
      <c r="AI40" s="254">
        <v>27</v>
      </c>
      <c r="AJ40" s="231" t="s">
        <v>99</v>
      </c>
      <c r="AK40" s="254"/>
      <c r="AL40" s="231"/>
      <c r="AM40" s="262">
        <v>28</v>
      </c>
      <c r="AN40" s="262" t="s">
        <v>99</v>
      </c>
      <c r="AO40" s="262"/>
      <c r="AP40" s="262"/>
      <c r="AQ40" s="231">
        <v>29</v>
      </c>
      <c r="AR40" s="231" t="s">
        <v>99</v>
      </c>
      <c r="AS40" s="231"/>
      <c r="AT40" s="231"/>
      <c r="AU40" s="231">
        <v>30</v>
      </c>
      <c r="AV40" s="231" t="s">
        <v>99</v>
      </c>
      <c r="AW40" s="231"/>
      <c r="AX40" s="231"/>
      <c r="AY40" s="231">
        <f t="shared" si="0"/>
        <v>260</v>
      </c>
      <c r="AZ40" s="289"/>
      <c r="BA40" s="197"/>
      <c r="BB40" s="57"/>
      <c r="BC40" s="57"/>
      <c r="BD40" s="106"/>
      <c r="BE40" s="57"/>
      <c r="BF40" s="336"/>
      <c r="BG40" s="336"/>
      <c r="BH40" s="197"/>
      <c r="BI40" s="57"/>
      <c r="BJ40" s="57"/>
      <c r="BK40" s="106"/>
      <c r="BL40" s="57"/>
      <c r="BM40" s="336"/>
      <c r="BN40" s="336"/>
      <c r="BO40" s="197"/>
      <c r="BP40" s="57"/>
      <c r="BQ40" s="57"/>
      <c r="BR40" s="106"/>
      <c r="BS40" s="57"/>
      <c r="BT40" s="336"/>
      <c r="BU40" s="336"/>
      <c r="BV40" s="197"/>
      <c r="BW40" s="57"/>
      <c r="BX40" s="57"/>
      <c r="BY40" s="106"/>
      <c r="BZ40" s="57"/>
      <c r="CA40" s="336"/>
      <c r="CB40" s="336"/>
      <c r="CC40" s="197"/>
      <c r="CD40" s="57"/>
      <c r="CE40" s="57"/>
      <c r="CF40" s="106"/>
      <c r="CG40" s="57"/>
      <c r="CH40" s="336"/>
      <c r="CI40" s="336"/>
      <c r="CJ40" s="197"/>
      <c r="CK40" s="57"/>
      <c r="CL40" s="57"/>
      <c r="CM40" s="106"/>
      <c r="CN40" s="57"/>
      <c r="CO40" s="336"/>
      <c r="CP40" s="336"/>
    </row>
    <row r="41" spans="1:94" s="26" customFormat="1" ht="89.25">
      <c r="A41" s="21"/>
      <c r="B41" s="369"/>
      <c r="C41" s="373"/>
      <c r="D41" s="325" t="s">
        <v>350</v>
      </c>
      <c r="E41" s="218">
        <v>2.75E-2</v>
      </c>
      <c r="F41" s="327" t="s">
        <v>81</v>
      </c>
      <c r="G41" s="327" t="s">
        <v>272</v>
      </c>
      <c r="H41" s="236" t="s">
        <v>293</v>
      </c>
      <c r="I41" s="236" t="s">
        <v>360</v>
      </c>
      <c r="J41" s="150" t="s">
        <v>361</v>
      </c>
      <c r="K41" s="219">
        <v>44594</v>
      </c>
      <c r="L41" s="150" t="s">
        <v>74</v>
      </c>
      <c r="M41" s="148" t="s">
        <v>69</v>
      </c>
      <c r="N41" s="150" t="s">
        <v>455</v>
      </c>
      <c r="O41" s="150" t="s">
        <v>456</v>
      </c>
      <c r="P41" s="181" t="s">
        <v>71</v>
      </c>
      <c r="Q41" s="293">
        <v>0</v>
      </c>
      <c r="R41" s="150">
        <v>2021</v>
      </c>
      <c r="S41" s="245"/>
      <c r="T41" s="245">
        <v>0.25</v>
      </c>
      <c r="U41" s="245">
        <v>0.5</v>
      </c>
      <c r="V41" s="245">
        <v>0.75</v>
      </c>
      <c r="W41" s="245">
        <v>1</v>
      </c>
      <c r="X41" s="245">
        <v>1</v>
      </c>
      <c r="Y41" s="255"/>
      <c r="Z41" s="255">
        <v>61</v>
      </c>
      <c r="AA41" s="255">
        <v>63</v>
      </c>
      <c r="AB41" s="255">
        <v>65</v>
      </c>
      <c r="AC41" s="255">
        <v>67</v>
      </c>
      <c r="AD41" s="255">
        <f t="shared" ref="AD41" si="16">IF(SUM(Y41:AC41)=0,"",SUM(Y41:AC41))</f>
        <v>256</v>
      </c>
      <c r="AE41" s="255"/>
      <c r="AF41" s="255"/>
      <c r="AG41" s="255"/>
      <c r="AH41" s="255"/>
      <c r="AI41" s="255">
        <v>31</v>
      </c>
      <c r="AJ41" s="256" t="s">
        <v>99</v>
      </c>
      <c r="AK41" s="255"/>
      <c r="AL41" s="256"/>
      <c r="AM41" s="254">
        <v>32</v>
      </c>
      <c r="AN41" s="256" t="s">
        <v>99</v>
      </c>
      <c r="AO41" s="254"/>
      <c r="AP41" s="231"/>
      <c r="AQ41" s="254">
        <v>33</v>
      </c>
      <c r="AR41" s="256" t="s">
        <v>99</v>
      </c>
      <c r="AS41" s="254"/>
      <c r="AT41" s="231"/>
      <c r="AU41" s="254">
        <v>34</v>
      </c>
      <c r="AV41" s="256" t="s">
        <v>99</v>
      </c>
      <c r="AW41" s="254"/>
      <c r="AX41" s="231"/>
      <c r="AY41" s="254">
        <f t="shared" si="0"/>
        <v>130</v>
      </c>
      <c r="AZ41" s="289"/>
      <c r="BA41" s="213"/>
      <c r="BB41" s="57"/>
      <c r="BC41" s="57"/>
      <c r="BD41" s="106"/>
      <c r="BE41" s="57"/>
      <c r="BF41" s="336"/>
      <c r="BG41" s="336"/>
      <c r="BH41" s="213"/>
      <c r="BI41" s="57"/>
      <c r="BJ41" s="57"/>
      <c r="BK41" s="106"/>
      <c r="BL41" s="57"/>
      <c r="BM41" s="336"/>
      <c r="BN41" s="336"/>
      <c r="BO41" s="213"/>
      <c r="BP41" s="57"/>
      <c r="BQ41" s="57"/>
      <c r="BR41" s="106"/>
      <c r="BS41" s="57"/>
      <c r="BT41" s="336"/>
      <c r="BU41" s="336"/>
      <c r="BV41" s="213"/>
      <c r="BW41" s="57"/>
      <c r="BX41" s="57"/>
      <c r="BY41" s="106"/>
      <c r="BZ41" s="57"/>
      <c r="CA41" s="336"/>
      <c r="CB41" s="336"/>
      <c r="CC41" s="213"/>
      <c r="CD41" s="57"/>
      <c r="CE41" s="57"/>
      <c r="CF41" s="106"/>
      <c r="CG41" s="57"/>
      <c r="CH41" s="336"/>
      <c r="CI41" s="336"/>
      <c r="CJ41" s="213"/>
      <c r="CK41" s="57"/>
      <c r="CL41" s="57"/>
      <c r="CM41" s="106"/>
      <c r="CN41" s="57"/>
      <c r="CO41" s="336"/>
      <c r="CP41" s="336"/>
    </row>
    <row r="42" spans="1:94" s="26" customFormat="1" ht="144" customHeight="1">
      <c r="A42" s="21"/>
      <c r="B42" s="369"/>
      <c r="C42" s="373"/>
      <c r="D42" s="325" t="s">
        <v>351</v>
      </c>
      <c r="E42" s="218">
        <v>2.75E-2</v>
      </c>
      <c r="F42" s="327" t="s">
        <v>81</v>
      </c>
      <c r="G42" s="327" t="s">
        <v>272</v>
      </c>
      <c r="H42" s="236" t="s">
        <v>293</v>
      </c>
      <c r="I42" s="236" t="s">
        <v>360</v>
      </c>
      <c r="J42" s="150" t="s">
        <v>361</v>
      </c>
      <c r="K42" s="275">
        <v>44594</v>
      </c>
      <c r="L42" s="271" t="s">
        <v>94</v>
      </c>
      <c r="M42" s="150" t="s">
        <v>69</v>
      </c>
      <c r="N42" s="316" t="s">
        <v>457</v>
      </c>
      <c r="O42" s="316" t="s">
        <v>466</v>
      </c>
      <c r="P42" s="181" t="s">
        <v>71</v>
      </c>
      <c r="Q42" s="239">
        <v>0</v>
      </c>
      <c r="R42" s="150">
        <v>2021</v>
      </c>
      <c r="S42" s="274" t="s">
        <v>73</v>
      </c>
      <c r="T42" s="317">
        <v>0.8</v>
      </c>
      <c r="U42" s="317">
        <v>1</v>
      </c>
      <c r="V42" s="270" t="s">
        <v>73</v>
      </c>
      <c r="W42" s="270" t="s">
        <v>73</v>
      </c>
      <c r="X42" s="317">
        <v>1</v>
      </c>
      <c r="Y42" s="255"/>
      <c r="Z42" s="255">
        <v>76</v>
      </c>
      <c r="AA42" s="255">
        <v>14</v>
      </c>
      <c r="AB42" s="255"/>
      <c r="AC42" s="255"/>
      <c r="AD42" s="255">
        <f t="shared" ref="AD42" si="17">IF(SUM(Y42:AC42)=0,"",SUM(Y42:AC42))</f>
        <v>90</v>
      </c>
      <c r="AE42" s="255"/>
      <c r="AF42" s="255"/>
      <c r="AG42" s="255"/>
      <c r="AH42" s="255"/>
      <c r="AI42" s="255">
        <v>31</v>
      </c>
      <c r="AJ42" s="256" t="s">
        <v>99</v>
      </c>
      <c r="AK42" s="255"/>
      <c r="AL42" s="256"/>
      <c r="AM42" s="254">
        <v>33</v>
      </c>
      <c r="AN42" s="256" t="s">
        <v>99</v>
      </c>
      <c r="AO42" s="255"/>
      <c r="AP42" s="255"/>
      <c r="AQ42" s="224"/>
      <c r="AR42" s="224"/>
      <c r="AS42" s="224"/>
      <c r="AT42" s="224"/>
      <c r="AU42" s="224"/>
      <c r="AV42" s="224"/>
      <c r="AW42" s="224"/>
      <c r="AX42" s="224"/>
      <c r="AY42" s="231">
        <f t="shared" si="0"/>
        <v>64</v>
      </c>
      <c r="AZ42" s="289"/>
      <c r="BA42" s="213"/>
      <c r="BB42" s="57"/>
      <c r="BC42" s="57"/>
      <c r="BD42" s="106"/>
      <c r="BE42" s="57"/>
      <c r="BF42" s="336"/>
      <c r="BG42" s="336"/>
      <c r="BH42" s="213"/>
      <c r="BI42" s="57"/>
      <c r="BJ42" s="57"/>
      <c r="BK42" s="106"/>
      <c r="BL42" s="57"/>
      <c r="BM42" s="336"/>
      <c r="BN42" s="336"/>
      <c r="BO42" s="213"/>
      <c r="BP42" s="57"/>
      <c r="BQ42" s="57"/>
      <c r="BR42" s="106"/>
      <c r="BS42" s="57"/>
      <c r="BT42" s="336"/>
      <c r="BU42" s="336"/>
      <c r="BV42" s="213"/>
      <c r="BW42" s="57"/>
      <c r="BX42" s="57"/>
      <c r="BY42" s="106"/>
      <c r="BZ42" s="57"/>
      <c r="CA42" s="336"/>
      <c r="CB42" s="336"/>
      <c r="CC42" s="213"/>
      <c r="CD42" s="57"/>
      <c r="CE42" s="57"/>
      <c r="CF42" s="106"/>
      <c r="CG42" s="57"/>
      <c r="CH42" s="336"/>
      <c r="CI42" s="336"/>
      <c r="CJ42" s="213"/>
      <c r="CK42" s="57"/>
      <c r="CL42" s="57"/>
      <c r="CM42" s="106"/>
      <c r="CN42" s="57"/>
      <c r="CO42" s="336"/>
      <c r="CP42" s="336"/>
    </row>
    <row r="43" spans="1:94" s="26" customFormat="1" ht="137.25" customHeight="1">
      <c r="B43" s="369" t="s">
        <v>437</v>
      </c>
      <c r="C43" s="370">
        <v>0.33</v>
      </c>
      <c r="D43" s="325" t="s">
        <v>460</v>
      </c>
      <c r="E43" s="276">
        <v>3.6700000000000003E-2</v>
      </c>
      <c r="F43" s="327" t="s">
        <v>402</v>
      </c>
      <c r="G43" s="327" t="s">
        <v>114</v>
      </c>
      <c r="H43" s="236" t="s">
        <v>306</v>
      </c>
      <c r="I43" s="150" t="s">
        <v>307</v>
      </c>
      <c r="J43" s="150" t="s">
        <v>110</v>
      </c>
      <c r="K43" s="219">
        <v>44470</v>
      </c>
      <c r="L43" s="236" t="s">
        <v>86</v>
      </c>
      <c r="M43" s="144" t="s">
        <v>89</v>
      </c>
      <c r="N43" s="150" t="s">
        <v>458</v>
      </c>
      <c r="O43" s="236" t="s">
        <v>459</v>
      </c>
      <c r="P43" s="236" t="s">
        <v>71</v>
      </c>
      <c r="Q43" s="237">
        <v>0.5</v>
      </c>
      <c r="R43" s="236">
        <v>2020</v>
      </c>
      <c r="S43" s="250">
        <v>0.75</v>
      </c>
      <c r="T43" s="277">
        <v>1</v>
      </c>
      <c r="U43" s="277"/>
      <c r="V43" s="277"/>
      <c r="W43" s="277"/>
      <c r="X43" s="278">
        <v>1</v>
      </c>
      <c r="Y43" s="231">
        <v>5789</v>
      </c>
      <c r="Z43" s="231">
        <v>5989</v>
      </c>
      <c r="AA43" s="231"/>
      <c r="AB43" s="231"/>
      <c r="AC43" s="231"/>
      <c r="AD43" s="231">
        <f t="shared" si="1"/>
        <v>11778</v>
      </c>
      <c r="AE43" s="231">
        <v>5789</v>
      </c>
      <c r="AF43" s="231" t="s">
        <v>72</v>
      </c>
      <c r="AG43" s="231" t="s">
        <v>73</v>
      </c>
      <c r="AH43" s="231"/>
      <c r="AI43" s="231">
        <v>5989</v>
      </c>
      <c r="AJ43" s="254" t="s">
        <v>72</v>
      </c>
      <c r="AK43" s="224" t="s">
        <v>73</v>
      </c>
      <c r="AL43" s="224" t="s">
        <v>73</v>
      </c>
      <c r="AM43" s="224" t="s">
        <v>73</v>
      </c>
      <c r="AN43" s="224" t="s">
        <v>73</v>
      </c>
      <c r="AO43" s="224" t="s">
        <v>73</v>
      </c>
      <c r="AP43" s="224" t="s">
        <v>73</v>
      </c>
      <c r="AQ43" s="209"/>
      <c r="AR43" s="209"/>
      <c r="AS43" s="209"/>
      <c r="AT43" s="209"/>
      <c r="AU43" s="208"/>
      <c r="AV43" s="209"/>
      <c r="AW43" s="208"/>
      <c r="AX43" s="209"/>
      <c r="AY43" s="231">
        <f t="shared" si="0"/>
        <v>11778</v>
      </c>
      <c r="AZ43" s="289"/>
      <c r="BA43" s="63"/>
      <c r="BB43" s="57" t="str">
        <f>IF(BA43="","",IF(IF(OR(P43=Desplegables!$B$5,P43=Desplegables!$B$6,),(Q43-BA43)/(Q43-S43),BA43/S43)&lt;0,0%,IF(IF(OR(P43=Desplegables!$B$5,P43=Desplegables!$B$6,),(Q43-BA43)/(Q43-S43),BA43/S43)&gt;1,100%,IF(OR(P43=Desplegables!$B$5,P43=Desplegables!$B$6,),(Q43-BA43)/(Q43-S43),BA43/S43))))</f>
        <v/>
      </c>
      <c r="BC43" s="57" t="str">
        <f>IF(BA43="","",IF(IF(OR(P43=Desplegables!$B$5,P43=Desplegables!$B$6,),(Q43-BA43)/(Q43-V43),BA43/V43)&lt;0,0%,IF(IF(OR(P43=Desplegables!$B$5,P43=Desplegables!$B$6,),(Q43-BA43)/(Q43-V43),BA43/V43)&gt;1,100%,IF(OR(P43=Desplegables!$B$5,P43=Desplegables!$B$6,),(Q43-BA43)/(Q43-V43),BA43/V43))))</f>
        <v/>
      </c>
      <c r="BD43" s="106"/>
      <c r="BE43" s="57" t="str">
        <f>IF(BD43="","",IF(BD43/SUM(AE43,AG43)&gt;1,100%,BD43/SUM(AE43,AG43)))</f>
        <v/>
      </c>
      <c r="BF43" s="336">
        <f>IFERROR((SUMPRODUCT($E$43:$E$51,BB43:BB51)*100%)/SUM($E$43:$E$51),"")</f>
        <v>0</v>
      </c>
      <c r="BG43" s="336">
        <f>IFERROR((SUMPRODUCT($E$43:$E$51,BC43:BC51)*100%)/SUM($E$43:$E$51),"")</f>
        <v>0</v>
      </c>
      <c r="BH43" s="63"/>
      <c r="BI43" s="57" t="str">
        <f>IF(BH43="","",IF(IF(OR(P43=Desplegables!$B$5,P43=Desplegables!$B$6,),(Q43-BH43)/(Q43-S43),BH43/S43)&lt;0,0%,IF(IF(OR(P43=Desplegables!$B$5,P43=Desplegables!$B$6,),(Q43-BH43)/(Q43-S43),BH43/S43)&gt;1,100%,IF(OR(P43=Desplegables!$B$5,P43=Desplegables!$B$6,),(Q43-BH43)/(Q43-S43),BH43/S43))))</f>
        <v/>
      </c>
      <c r="BJ43" s="57" t="str">
        <f>IF(BH43="","",IF(IF(OR(P43=Desplegables!$B$5,P43=Desplegables!$B$6,),(Q43-BH43)/(Q43-V43),BH43/V43)&lt;0,0%,IF(IF(OR(P43=Desplegables!$B$5,P43=Desplegables!$B$6,),(Q43-BH43)/(Q43-V43),BH43/V43)&gt;1,100%,IF(OR(P43=Desplegables!$B$5,P43=Desplegables!$B$6,),(Q43-BH43)/(Q43-V43),BH43/V43))))</f>
        <v/>
      </c>
      <c r="BK43" s="106"/>
      <c r="BL43" s="57" t="str">
        <f>IF(SUM(BD43,BK43)=0,"",IF(SUM(BD43,BK43)/SUM(AE43,AG43)&gt;1,100%,SUM(BD43,BK43)/SUM(AE43,AG43)))</f>
        <v/>
      </c>
      <c r="BM43" s="336">
        <f>IFERROR((SUMPRODUCT($E$43:$E$51,BI43:BI51)*100%)/SUM($E$43:$E$51),"")</f>
        <v>0</v>
      </c>
      <c r="BN43" s="336">
        <f>IFERROR((SUMPRODUCT($E$43:$E$51,BJ43:BJ51)*100%)/SUM($E$43:$E$51),"")</f>
        <v>0</v>
      </c>
      <c r="BO43" s="63"/>
      <c r="BP43" s="57" t="str">
        <f>IF(BO43="","",IF(IF(OR(P43=Desplegables!$B$5,P43=Desplegables!$B$6,),(Q43-BO43)/(Q43-T43),BO43/T43)&lt;0,0%,IF(IF(OR(P43=Desplegables!$B$5,P43=Desplegables!$B$6,),(Q43-BO43)/(Q43-T43),BO43/T43)&gt;1,100%,IF(OR(P43=Desplegables!$B$5,P43=Desplegables!$B$6,),(Q43-BO43)/(Q43-T43),BO43/T43))))</f>
        <v/>
      </c>
      <c r="BQ43" s="57" t="str">
        <f>IF(BO43="","",IF(IF(OR(P43=Desplegables!$B$5,P43=Desplegables!$B$6,),(Q43-BO43)/(Q43-V43),IF(P43=Desplegables!$B$3,AVERAGE(BO43,BH43)/V43,BO43/V43))&lt;0,0%,IF(IF(OR(P43=Desplegables!$B$5,P43=Desplegables!$B$6,),(Q43-BO43)/(Q43-V43),IF(P43=Desplegables!$B$3,AVERAGE(BO43,BH43)/V43,BO43/V43))&gt;1,100%,IF(OR(P43=Desplegables!$B$5,P43=Desplegables!$B$6,),(Q43-BO43)/(Q43-V43),IF(P43=Desplegables!$B$3,AVERAGE(BO43,BH43)/V43,BO43/V43)))))</f>
        <v/>
      </c>
      <c r="BR43" s="106"/>
      <c r="BS43" s="57" t="str">
        <f>IF(BR43="","",IF(BR43/SUM(AI43,AK43)&gt;1,100%,BR43/SUM(AI43,AK43)))</f>
        <v/>
      </c>
      <c r="BT43" s="336">
        <f>IFERROR((SUMPRODUCT($E$43:$E$51,BP43:BP51)*100%)/SUM($E$43:$E$51),"")</f>
        <v>0</v>
      </c>
      <c r="BU43" s="336">
        <f>IFERROR((SUMPRODUCT($E$43:$E$51,BQ43:BQ51)*100%)/SUM($E$43:$E$51),"")</f>
        <v>0</v>
      </c>
      <c r="BV43" s="63"/>
      <c r="BW43" s="57" t="str">
        <f>IF(BV43="","",IF(IF(OR(P43=Desplegables!$B$5,P43=Desplegables!$B$6,),(Q43-BV43)/(Q43-T43),BV43/T43)&lt;0,0%,IF(IF(OR(P43=Desplegables!$B$5,P43=Desplegables!$B$6,),(Q43-BV43)/(Q43-T43),BV43/T43)&gt;1,100%,IF(OR(P43=Desplegables!$B$5,P43=Desplegables!$B$6,),(Q43-BV43)/(Q43-T43),BV43/T43))))</f>
        <v/>
      </c>
      <c r="BX43" s="57" t="str">
        <f>IF(BV43="","",IF(IF(OR(P43=Desplegables!$B$5,P43=Desplegables!$B$6,),(Q43-BV43)/(Q43-V43),IF(P43=Desplegables!$B$3,AVERAGE(BV43,BH43)/V43,BV43/V43))&lt;0,0%,IF(IF(OR(P43=Desplegables!$B$5,P43=Desplegables!$B$6,),(Q43-BV43)/(Q43-V43),IF(P43=Desplegables!$B$3,AVERAGE(BV43,BH43)/V43,BV43/V43))&gt;1,100%,IF(OR(P43=Desplegables!$B$5,P43=Desplegables!$B$6,),(Q43-BV43)/(Q43-V43),IF(P43=Desplegables!$B$3,AVERAGE(BV43,BH43)/V43,BV43/V43)))))</f>
        <v/>
      </c>
      <c r="BY43" s="106"/>
      <c r="BZ43" s="57" t="str">
        <f>IF(SUM(BR43,BY43)=0,"",IF(SUM(BR43,BY43)/SUM(AI43,AK43)&gt;1,100%,SUM(BR43,BY43)/SUM(AI43,AK43)))</f>
        <v/>
      </c>
      <c r="CA43" s="336">
        <f>IFERROR((SUMPRODUCT($E$43:$E$51,BW43:BW51)*100%)/SUM($E$43:$E$51),"")</f>
        <v>0</v>
      </c>
      <c r="CB43" s="336">
        <f>IFERROR((SUMPRODUCT($E$43:$E$51,BX43:BX51)*100%)/SUM($E$43:$E$51),"")</f>
        <v>0</v>
      </c>
      <c r="CC43" s="63"/>
      <c r="CD43" s="57" t="str">
        <f>IF(CC43="","",IF(IF(OR(P43=Desplegables!$B$5,P43=Desplegables!$B$6,),(Q43-CC43)/(Q43-V43),IF(P43=Desplegables!$B$3,CC43/U43,CC43/V43))&lt;0,0%,IF(IF(OR(P43=Desplegables!$B$5,P43=Desplegables!$B$6,),(Q43-CC43)/(Q43-V43),IF(P43=Desplegables!$B$3,CC43/U43,CC43/V43))&gt;1,100%,IF(OR(P43=Desplegables!$B$5,P43=Desplegables!$B$6,),(Q43-CC43)/(Q43-V43),IF(P43=Desplegables!$B$3,CC43/U43,CC43/V43)))))</f>
        <v/>
      </c>
      <c r="CE43" s="57" t="str">
        <f>IF(CC43="","",IF(IF(OR(P43=Desplegables!$B$5,P43=Desplegables!$B$6,),(Q43-CC43)/(Q43-V43),CC43/V43)&lt;0,0%,IF(IF(OR(P43=Desplegables!$B$5,P43=Desplegables!$B$6,),(Q43-CC43)/(Q43-V43),CC43/V43)&gt;1,100%,IF(OR(P43=Desplegables!$B$5,P43=Desplegables!$B$6,),(Q43-CC43)/(Q43-V43),CC43/V43))))</f>
        <v/>
      </c>
      <c r="CF43" s="106"/>
      <c r="CG43" s="57" t="str">
        <f>IF(CF43="","",IF(CF43/SUM(AU43,AW43)&gt;1,100%,CF43/SUM(AU43,AW43)))</f>
        <v/>
      </c>
      <c r="CH43" s="336">
        <f>IFERROR((SUMPRODUCT($E$43:$E$51,CD43:CD51)*100%)/SUM($E$43:$E$51),"")</f>
        <v>0</v>
      </c>
      <c r="CI43" s="336">
        <f>IFERROR((SUMPRODUCT($E$43:$E$51,CE43:CE51)*100%)/SUM($E$43:$E$51),"")</f>
        <v>0</v>
      </c>
      <c r="CJ43" s="63"/>
      <c r="CK43" s="57" t="str">
        <f>IF(CJ43="","",IF(IF(OR(P43=Desplegables!$B$5,P43=Desplegables!$B$6,),(Q43-CJ43)/(Q43-V43),IF(P43=Desplegables!$B$3,CJ43/U43,CJ43/V43))&lt;0,0%,IF(IF(OR(P43=Desplegables!$B$5,P43=Desplegables!$B$6,),(Q43-CJ43)/(Q43-V43),IF(P43=Desplegables!$B$3,CJ43/U43,CJ43/V43))&gt;1,100%,IF(OR(P43=Desplegables!$B$5,P43=Desplegables!$B$6,),(Q43-CJ43)/(Q43-V43),IF(P43=Desplegables!$B$3,CJ43/U43,CJ43/V43)))))</f>
        <v/>
      </c>
      <c r="CL43" s="57" t="str">
        <f>IF(CJ43="","",IF(IF(OR(P43=Desplegables!$B$5,P43=Desplegables!$B$6,),(Q43-BV43)/(Q43-V43),IF(P43=Desplegables!$B$3,AVERAGE(CJ43,BV43,BH43)/V43,CJ43/V43))&lt;0,0%,IF(IF(OR(P43=Desplegables!$B$5,P43=Desplegables!$B$6,),(Q43-BV43)/(Q43-V43),IF(P43=Desplegables!$B$3,AVERAGE(CJ43,BV43,BH43)/V43,CJ43/V43))&gt;1,100%,IF(OR(P43=Desplegables!$B$5,P43=Desplegables!$B$6,),(Q43-BV43)/(Q43-V43),IF(P43=Desplegables!$B$3,AVERAGE(CJ43,BV43,BH43)/V43,CJ43/V43)))))</f>
        <v/>
      </c>
      <c r="CM43" s="106"/>
      <c r="CN43" s="57" t="str">
        <f>IF(SUM(CF43,CM43)=0,"",IF(SUM(CF43,CM43)/SUM(AU43,AW43)&gt;1,100%,SUM(CF43,CM43)/SUM(AU43,AW43)))</f>
        <v/>
      </c>
      <c r="CO43" s="336">
        <f>IFERROR((SUMPRODUCT($E$43:$E$51,CK43:CK51)*100%)/SUM($E$43:$E$51),"")</f>
        <v>0</v>
      </c>
      <c r="CP43" s="336">
        <f>IFERROR((SUMPRODUCT($E$43:$E$51,CL43:CL51)*100%)/SUM($E$43:$E$51),"")</f>
        <v>0</v>
      </c>
    </row>
    <row r="44" spans="1:94" s="26" customFormat="1" ht="127.5">
      <c r="A44" s="21"/>
      <c r="B44" s="369"/>
      <c r="C44" s="370"/>
      <c r="D44" s="325" t="s">
        <v>308</v>
      </c>
      <c r="E44" s="276">
        <v>3.6700000000000003E-2</v>
      </c>
      <c r="F44" s="327" t="s">
        <v>403</v>
      </c>
      <c r="G44" s="327" t="s">
        <v>114</v>
      </c>
      <c r="H44" s="321" t="s">
        <v>95</v>
      </c>
      <c r="I44" s="236" t="s">
        <v>309</v>
      </c>
      <c r="J44" s="150" t="s">
        <v>310</v>
      </c>
      <c r="K44" s="219">
        <v>44470</v>
      </c>
      <c r="L44" s="236" t="s">
        <v>68</v>
      </c>
      <c r="M44" s="144" t="s">
        <v>89</v>
      </c>
      <c r="N44" s="150" t="s">
        <v>311</v>
      </c>
      <c r="O44" s="236" t="s">
        <v>312</v>
      </c>
      <c r="P44" s="236" t="s">
        <v>71</v>
      </c>
      <c r="Q44" s="237">
        <v>0.2</v>
      </c>
      <c r="R44" s="236">
        <v>2020</v>
      </c>
      <c r="S44" s="250">
        <v>0.6</v>
      </c>
      <c r="T44" s="277">
        <v>0.8</v>
      </c>
      <c r="U44" s="277">
        <v>1</v>
      </c>
      <c r="V44" s="277"/>
      <c r="W44" s="223"/>
      <c r="X44" s="277">
        <v>1</v>
      </c>
      <c r="Y44" s="231"/>
      <c r="Z44" s="231">
        <v>1378</v>
      </c>
      <c r="AA44" s="231">
        <v>1378</v>
      </c>
      <c r="AB44" s="231"/>
      <c r="AC44" s="231"/>
      <c r="AD44" s="231">
        <f t="shared" ref="AD44" si="18">IF(SUM(Y44:AC44)=0,"",SUM(Y44:AC44))</f>
        <v>2756</v>
      </c>
      <c r="AE44" s="224"/>
      <c r="AF44" s="231" t="s">
        <v>99</v>
      </c>
      <c r="AG44" s="224" t="s">
        <v>73</v>
      </c>
      <c r="AH44" s="224" t="s">
        <v>73</v>
      </c>
      <c r="AI44" s="231">
        <v>1378</v>
      </c>
      <c r="AJ44" s="254" t="s">
        <v>99</v>
      </c>
      <c r="AK44" s="231" t="s">
        <v>73</v>
      </c>
      <c r="AL44" s="254" t="s">
        <v>73</v>
      </c>
      <c r="AM44" s="231">
        <v>1378</v>
      </c>
      <c r="AN44" s="254" t="s">
        <v>99</v>
      </c>
      <c r="AO44" s="231" t="s">
        <v>73</v>
      </c>
      <c r="AP44" s="224" t="s">
        <v>73</v>
      </c>
      <c r="AQ44" s="209"/>
      <c r="AR44" s="209"/>
      <c r="AS44" s="209"/>
      <c r="AT44" s="209"/>
      <c r="AU44" s="208"/>
      <c r="AV44" s="209"/>
      <c r="AW44" s="208"/>
      <c r="AX44" s="209"/>
      <c r="AY44" s="231">
        <f t="shared" si="0"/>
        <v>2756</v>
      </c>
      <c r="AZ44" s="289"/>
      <c r="BA44" s="63"/>
      <c r="BB44" s="57"/>
      <c r="BC44" s="57"/>
      <c r="BD44" s="106"/>
      <c r="BE44" s="57"/>
      <c r="BF44" s="336"/>
      <c r="BG44" s="336"/>
      <c r="BH44" s="63"/>
      <c r="BI44" s="57"/>
      <c r="BJ44" s="57"/>
      <c r="BK44" s="106"/>
      <c r="BL44" s="57"/>
      <c r="BM44" s="336"/>
      <c r="BN44" s="336"/>
      <c r="BO44" s="63"/>
      <c r="BP44" s="57"/>
      <c r="BQ44" s="57"/>
      <c r="BR44" s="106"/>
      <c r="BS44" s="57"/>
      <c r="BT44" s="336"/>
      <c r="BU44" s="336"/>
      <c r="BV44" s="63"/>
      <c r="BW44" s="57"/>
      <c r="BX44" s="57"/>
      <c r="BY44" s="106"/>
      <c r="BZ44" s="57"/>
      <c r="CA44" s="336"/>
      <c r="CB44" s="336"/>
      <c r="CC44" s="63"/>
      <c r="CD44" s="57"/>
      <c r="CE44" s="57"/>
      <c r="CF44" s="106"/>
      <c r="CG44" s="57"/>
      <c r="CH44" s="336"/>
      <c r="CI44" s="336"/>
      <c r="CJ44" s="63"/>
      <c r="CK44" s="57"/>
      <c r="CL44" s="57"/>
      <c r="CM44" s="106"/>
      <c r="CN44" s="57"/>
      <c r="CO44" s="336"/>
      <c r="CP44" s="336"/>
    </row>
    <row r="45" spans="1:94" s="26" customFormat="1" ht="150.75" customHeight="1">
      <c r="A45" s="21"/>
      <c r="B45" s="369"/>
      <c r="C45" s="370"/>
      <c r="D45" s="325" t="s">
        <v>313</v>
      </c>
      <c r="E45" s="276">
        <v>3.6700000000000003E-2</v>
      </c>
      <c r="F45" s="327" t="s">
        <v>81</v>
      </c>
      <c r="G45" s="327" t="s">
        <v>114</v>
      </c>
      <c r="H45" s="321" t="s">
        <v>95</v>
      </c>
      <c r="I45" s="236" t="s">
        <v>309</v>
      </c>
      <c r="J45" s="150" t="s">
        <v>310</v>
      </c>
      <c r="K45" s="219">
        <v>44470</v>
      </c>
      <c r="L45" s="236" t="s">
        <v>86</v>
      </c>
      <c r="M45" s="146" t="s">
        <v>89</v>
      </c>
      <c r="N45" s="148" t="s">
        <v>111</v>
      </c>
      <c r="O45" s="150" t="s">
        <v>112</v>
      </c>
      <c r="P45" s="148" t="s">
        <v>71</v>
      </c>
      <c r="Q45" s="225">
        <v>0</v>
      </c>
      <c r="R45" s="149">
        <v>2020</v>
      </c>
      <c r="S45" s="250">
        <v>0.3</v>
      </c>
      <c r="T45" s="277">
        <v>1</v>
      </c>
      <c r="U45" s="277"/>
      <c r="V45" s="277"/>
      <c r="W45" s="277"/>
      <c r="X45" s="277">
        <v>1</v>
      </c>
      <c r="Y45" s="231">
        <v>50</v>
      </c>
      <c r="Z45" s="231">
        <v>100</v>
      </c>
      <c r="AA45" s="231"/>
      <c r="AB45" s="231"/>
      <c r="AC45" s="231"/>
      <c r="AD45" s="231">
        <f t="shared" si="1"/>
        <v>150</v>
      </c>
      <c r="AE45" s="231">
        <v>50</v>
      </c>
      <c r="AF45" s="231" t="s">
        <v>72</v>
      </c>
      <c r="AG45" s="231" t="s">
        <v>73</v>
      </c>
      <c r="AH45" s="231" t="s">
        <v>73</v>
      </c>
      <c r="AI45" s="231">
        <v>100</v>
      </c>
      <c r="AJ45" s="231" t="s">
        <v>72</v>
      </c>
      <c r="AK45" s="231" t="s">
        <v>73</v>
      </c>
      <c r="AL45" s="231" t="s">
        <v>73</v>
      </c>
      <c r="AM45" s="231" t="s">
        <v>73</v>
      </c>
      <c r="AN45" s="231" t="s">
        <v>73</v>
      </c>
      <c r="AO45" s="231" t="s">
        <v>73</v>
      </c>
      <c r="AP45" s="231" t="s">
        <v>73</v>
      </c>
      <c r="AQ45" s="209"/>
      <c r="AR45" s="209"/>
      <c r="AS45" s="209"/>
      <c r="AT45" s="209"/>
      <c r="AU45" s="208"/>
      <c r="AV45" s="209"/>
      <c r="AW45" s="208"/>
      <c r="AX45" s="209"/>
      <c r="AY45" s="231">
        <f t="shared" si="0"/>
        <v>150</v>
      </c>
      <c r="AZ45" s="289"/>
      <c r="BA45" s="63"/>
      <c r="BB45" s="57"/>
      <c r="BC45" s="57"/>
      <c r="BD45" s="106"/>
      <c r="BE45" s="57"/>
      <c r="BF45" s="336"/>
      <c r="BG45" s="336"/>
      <c r="BH45" s="63"/>
      <c r="BI45" s="57"/>
      <c r="BJ45" s="57"/>
      <c r="BK45" s="106"/>
      <c r="BL45" s="57"/>
      <c r="BM45" s="336"/>
      <c r="BN45" s="336"/>
      <c r="BO45" s="63"/>
      <c r="BP45" s="57"/>
      <c r="BQ45" s="57"/>
      <c r="BR45" s="106"/>
      <c r="BS45" s="57"/>
      <c r="BT45" s="336"/>
      <c r="BU45" s="336"/>
      <c r="BV45" s="63"/>
      <c r="BW45" s="57"/>
      <c r="BX45" s="57"/>
      <c r="BY45" s="106"/>
      <c r="BZ45" s="57"/>
      <c r="CA45" s="336"/>
      <c r="CB45" s="336"/>
      <c r="CC45" s="63"/>
      <c r="CD45" s="57"/>
      <c r="CE45" s="57"/>
      <c r="CF45" s="106"/>
      <c r="CG45" s="57"/>
      <c r="CH45" s="336"/>
      <c r="CI45" s="336"/>
      <c r="CJ45" s="63"/>
      <c r="CK45" s="57"/>
      <c r="CL45" s="57"/>
      <c r="CM45" s="106"/>
      <c r="CN45" s="57"/>
      <c r="CO45" s="336"/>
      <c r="CP45" s="336"/>
    </row>
    <row r="46" spans="1:94" s="26" customFormat="1" ht="249.75" customHeight="1">
      <c r="A46" s="21"/>
      <c r="B46" s="369"/>
      <c r="C46" s="370"/>
      <c r="D46" s="325" t="s">
        <v>314</v>
      </c>
      <c r="E46" s="276">
        <v>3.6600000000000001E-2</v>
      </c>
      <c r="F46" s="327" t="s">
        <v>403</v>
      </c>
      <c r="G46" s="150" t="s">
        <v>114</v>
      </c>
      <c r="H46" s="236" t="s">
        <v>315</v>
      </c>
      <c r="I46" s="236" t="s">
        <v>316</v>
      </c>
      <c r="J46" s="150" t="s">
        <v>317</v>
      </c>
      <c r="K46" s="219">
        <v>44470</v>
      </c>
      <c r="L46" s="236" t="s">
        <v>68</v>
      </c>
      <c r="M46" s="236" t="s">
        <v>69</v>
      </c>
      <c r="N46" s="236" t="s">
        <v>318</v>
      </c>
      <c r="O46" s="236" t="s">
        <v>319</v>
      </c>
      <c r="P46" s="236" t="s">
        <v>71</v>
      </c>
      <c r="Q46" s="245">
        <v>0</v>
      </c>
      <c r="R46" s="150">
        <v>2020</v>
      </c>
      <c r="S46" s="245">
        <v>0.2</v>
      </c>
      <c r="T46" s="245">
        <v>0.75</v>
      </c>
      <c r="U46" s="245">
        <v>1</v>
      </c>
      <c r="V46" s="245"/>
      <c r="W46" s="245"/>
      <c r="X46" s="245">
        <v>1</v>
      </c>
      <c r="Y46" s="256">
        <v>48</v>
      </c>
      <c r="Z46" s="231">
        <v>96</v>
      </c>
      <c r="AA46" s="231">
        <v>96</v>
      </c>
      <c r="AB46" s="231"/>
      <c r="AC46" s="231"/>
      <c r="AD46" s="231">
        <f t="shared" ref="AD46:AD49" si="19">IF(SUM(Y46:AC46)=0,"",SUM(Y46:AC46))</f>
        <v>240</v>
      </c>
      <c r="AE46" s="231">
        <v>48</v>
      </c>
      <c r="AF46" s="231" t="s">
        <v>72</v>
      </c>
      <c r="AG46" s="231" t="s">
        <v>73</v>
      </c>
      <c r="AH46" s="231" t="s">
        <v>73</v>
      </c>
      <c r="AI46" s="231">
        <v>96</v>
      </c>
      <c r="AJ46" s="231" t="s">
        <v>72</v>
      </c>
      <c r="AK46" s="231" t="s">
        <v>73</v>
      </c>
      <c r="AL46" s="231" t="s">
        <v>73</v>
      </c>
      <c r="AM46" s="231">
        <v>96</v>
      </c>
      <c r="AN46" s="231" t="s">
        <v>72</v>
      </c>
      <c r="AO46" s="231" t="s">
        <v>73</v>
      </c>
      <c r="AP46" s="231" t="s">
        <v>73</v>
      </c>
      <c r="AQ46" s="209"/>
      <c r="AR46" s="209"/>
      <c r="AS46" s="209"/>
      <c r="AT46" s="209"/>
      <c r="AU46" s="208"/>
      <c r="AV46" s="209"/>
      <c r="AW46" s="208"/>
      <c r="AX46" s="209"/>
      <c r="AY46" s="231">
        <f t="shared" si="0"/>
        <v>240</v>
      </c>
      <c r="AZ46" s="289"/>
      <c r="BA46" s="63"/>
      <c r="BB46" s="57"/>
      <c r="BC46" s="57"/>
      <c r="BD46" s="106"/>
      <c r="BE46" s="57"/>
      <c r="BF46" s="336"/>
      <c r="BG46" s="336"/>
      <c r="BH46" s="63"/>
      <c r="BI46" s="57"/>
      <c r="BJ46" s="57"/>
      <c r="BK46" s="106"/>
      <c r="BL46" s="57"/>
      <c r="BM46" s="336"/>
      <c r="BN46" s="336"/>
      <c r="BO46" s="63"/>
      <c r="BP46" s="57"/>
      <c r="BQ46" s="57"/>
      <c r="BR46" s="106"/>
      <c r="BS46" s="57"/>
      <c r="BT46" s="336"/>
      <c r="BU46" s="336"/>
      <c r="BV46" s="63"/>
      <c r="BW46" s="57"/>
      <c r="BX46" s="57"/>
      <c r="BY46" s="106"/>
      <c r="BZ46" s="57"/>
      <c r="CA46" s="336"/>
      <c r="CB46" s="336"/>
      <c r="CC46" s="63"/>
      <c r="CD46" s="57"/>
      <c r="CE46" s="57"/>
      <c r="CF46" s="106"/>
      <c r="CG46" s="57"/>
      <c r="CH46" s="336"/>
      <c r="CI46" s="336"/>
      <c r="CJ46" s="63"/>
      <c r="CK46" s="57"/>
      <c r="CL46" s="57"/>
      <c r="CM46" s="106"/>
      <c r="CN46" s="57"/>
      <c r="CO46" s="336"/>
      <c r="CP46" s="336"/>
    </row>
    <row r="47" spans="1:94" s="26" customFormat="1" ht="102">
      <c r="A47" s="21"/>
      <c r="B47" s="369"/>
      <c r="C47" s="370"/>
      <c r="D47" s="325" t="s">
        <v>461</v>
      </c>
      <c r="E47" s="276">
        <v>3.6700000000000003E-2</v>
      </c>
      <c r="F47" s="327" t="s">
        <v>404</v>
      </c>
      <c r="G47" s="150" t="s">
        <v>114</v>
      </c>
      <c r="H47" s="271" t="s">
        <v>315</v>
      </c>
      <c r="I47" s="236" t="s">
        <v>316</v>
      </c>
      <c r="J47" s="150" t="s">
        <v>317</v>
      </c>
      <c r="K47" s="219">
        <v>44470</v>
      </c>
      <c r="L47" s="236" t="s">
        <v>94</v>
      </c>
      <c r="M47" s="236" t="s">
        <v>69</v>
      </c>
      <c r="N47" s="236" t="s">
        <v>321</v>
      </c>
      <c r="O47" s="236" t="s">
        <v>322</v>
      </c>
      <c r="P47" s="271" t="s">
        <v>71</v>
      </c>
      <c r="Q47" s="278">
        <v>0</v>
      </c>
      <c r="R47" s="271">
        <v>2020</v>
      </c>
      <c r="S47" s="279">
        <v>0.25</v>
      </c>
      <c r="T47" s="278">
        <v>0.75</v>
      </c>
      <c r="U47" s="278">
        <v>1</v>
      </c>
      <c r="V47" s="278"/>
      <c r="W47" s="228"/>
      <c r="X47" s="245">
        <v>1</v>
      </c>
      <c r="Y47" s="231">
        <v>30</v>
      </c>
      <c r="Z47" s="231">
        <v>100</v>
      </c>
      <c r="AA47" s="231">
        <v>30</v>
      </c>
      <c r="AB47" s="231"/>
      <c r="AC47" s="231"/>
      <c r="AD47" s="231">
        <f t="shared" si="19"/>
        <v>160</v>
      </c>
      <c r="AE47" s="231">
        <v>30</v>
      </c>
      <c r="AF47" s="231" t="s">
        <v>72</v>
      </c>
      <c r="AG47" s="231" t="s">
        <v>73</v>
      </c>
      <c r="AH47" s="231" t="s">
        <v>73</v>
      </c>
      <c r="AI47" s="231">
        <v>100</v>
      </c>
      <c r="AJ47" s="231" t="s">
        <v>72</v>
      </c>
      <c r="AK47" s="231" t="s">
        <v>73</v>
      </c>
      <c r="AL47" s="231" t="s">
        <v>73</v>
      </c>
      <c r="AM47" s="231">
        <v>30</v>
      </c>
      <c r="AN47" s="231" t="s">
        <v>72</v>
      </c>
      <c r="AO47" s="231" t="s">
        <v>73</v>
      </c>
      <c r="AP47" s="231" t="s">
        <v>73</v>
      </c>
      <c r="AQ47" s="209"/>
      <c r="AR47" s="209"/>
      <c r="AS47" s="209"/>
      <c r="AT47" s="209"/>
      <c r="AU47" s="208"/>
      <c r="AV47" s="209"/>
      <c r="AW47" s="208"/>
      <c r="AX47" s="209"/>
      <c r="AY47" s="231">
        <f t="shared" si="0"/>
        <v>160</v>
      </c>
      <c r="AZ47" s="289"/>
      <c r="BA47" s="63"/>
      <c r="BB47" s="57"/>
      <c r="BC47" s="57"/>
      <c r="BD47" s="106"/>
      <c r="BE47" s="57"/>
      <c r="BF47" s="336"/>
      <c r="BG47" s="336"/>
      <c r="BH47" s="63"/>
      <c r="BI47" s="57"/>
      <c r="BJ47" s="57"/>
      <c r="BK47" s="106"/>
      <c r="BL47" s="57"/>
      <c r="BM47" s="336"/>
      <c r="BN47" s="336"/>
      <c r="BO47" s="63"/>
      <c r="BP47" s="57"/>
      <c r="BQ47" s="57"/>
      <c r="BR47" s="106"/>
      <c r="BS47" s="57"/>
      <c r="BT47" s="336"/>
      <c r="BU47" s="336"/>
      <c r="BV47" s="63"/>
      <c r="BW47" s="57"/>
      <c r="BX47" s="57"/>
      <c r="BY47" s="106"/>
      <c r="BZ47" s="57"/>
      <c r="CA47" s="336"/>
      <c r="CB47" s="336"/>
      <c r="CC47" s="63"/>
      <c r="CD47" s="57"/>
      <c r="CE47" s="57"/>
      <c r="CF47" s="106"/>
      <c r="CG47" s="57"/>
      <c r="CH47" s="336"/>
      <c r="CI47" s="336"/>
      <c r="CJ47" s="63"/>
      <c r="CK47" s="57"/>
      <c r="CL47" s="57"/>
      <c r="CM47" s="106"/>
      <c r="CN47" s="57"/>
      <c r="CO47" s="336"/>
      <c r="CP47" s="336"/>
    </row>
    <row r="48" spans="1:94" s="26" customFormat="1" ht="140.25" customHeight="1">
      <c r="B48" s="369"/>
      <c r="C48" s="370"/>
      <c r="D48" s="325" t="s">
        <v>320</v>
      </c>
      <c r="E48" s="276">
        <v>3.6600000000000001E-2</v>
      </c>
      <c r="F48" s="327" t="s">
        <v>405</v>
      </c>
      <c r="G48" s="150" t="s">
        <v>114</v>
      </c>
      <c r="H48" s="236" t="s">
        <v>315</v>
      </c>
      <c r="I48" s="236" t="s">
        <v>316</v>
      </c>
      <c r="J48" s="150" t="s">
        <v>317</v>
      </c>
      <c r="K48" s="219">
        <v>44470</v>
      </c>
      <c r="L48" s="236" t="s">
        <v>94</v>
      </c>
      <c r="M48" s="236" t="s">
        <v>89</v>
      </c>
      <c r="N48" s="236" t="s">
        <v>323</v>
      </c>
      <c r="O48" s="236" t="s">
        <v>324</v>
      </c>
      <c r="P48" s="236" t="s">
        <v>71</v>
      </c>
      <c r="Q48" s="277">
        <v>0</v>
      </c>
      <c r="R48" s="236">
        <v>2020</v>
      </c>
      <c r="S48" s="250">
        <v>0.3</v>
      </c>
      <c r="T48" s="277">
        <v>0.8</v>
      </c>
      <c r="U48" s="277">
        <v>1</v>
      </c>
      <c r="V48" s="277"/>
      <c r="W48" s="223"/>
      <c r="X48" s="277">
        <v>1</v>
      </c>
      <c r="Y48" s="231">
        <v>96</v>
      </c>
      <c r="Z48" s="231">
        <v>150</v>
      </c>
      <c r="AA48" s="231">
        <v>50</v>
      </c>
      <c r="AB48" s="231"/>
      <c r="AC48" s="231"/>
      <c r="AD48" s="231">
        <f t="shared" si="19"/>
        <v>296</v>
      </c>
      <c r="AE48" s="231">
        <v>96</v>
      </c>
      <c r="AF48" s="231" t="s">
        <v>72</v>
      </c>
      <c r="AG48" s="231" t="s">
        <v>73</v>
      </c>
      <c r="AH48" s="231" t="s">
        <v>73</v>
      </c>
      <c r="AI48" s="231">
        <v>150</v>
      </c>
      <c r="AJ48" s="231" t="s">
        <v>72</v>
      </c>
      <c r="AK48" s="231" t="s">
        <v>73</v>
      </c>
      <c r="AL48" s="231" t="s">
        <v>73</v>
      </c>
      <c r="AM48" s="231">
        <v>50</v>
      </c>
      <c r="AN48" s="231" t="s">
        <v>72</v>
      </c>
      <c r="AO48" s="231" t="s">
        <v>73</v>
      </c>
      <c r="AP48" s="231" t="s">
        <v>73</v>
      </c>
      <c r="AQ48" s="209"/>
      <c r="AR48" s="209"/>
      <c r="AS48" s="209"/>
      <c r="AT48" s="209"/>
      <c r="AU48" s="208"/>
      <c r="AV48" s="209"/>
      <c r="AW48" s="208"/>
      <c r="AX48" s="209"/>
      <c r="AY48" s="231">
        <f t="shared" si="0"/>
        <v>296</v>
      </c>
      <c r="AZ48" s="289"/>
      <c r="BA48" s="63"/>
      <c r="BB48" s="57"/>
      <c r="BC48" s="57"/>
      <c r="BD48" s="106"/>
      <c r="BE48" s="57"/>
      <c r="BF48" s="336"/>
      <c r="BG48" s="336"/>
      <c r="BH48" s="63"/>
      <c r="BI48" s="57"/>
      <c r="BJ48" s="57"/>
      <c r="BK48" s="106"/>
      <c r="BL48" s="57"/>
      <c r="BM48" s="336"/>
      <c r="BN48" s="336"/>
      <c r="BO48" s="63"/>
      <c r="BP48" s="57"/>
      <c r="BQ48" s="57"/>
      <c r="BR48" s="106"/>
      <c r="BS48" s="57"/>
      <c r="BT48" s="336"/>
      <c r="BU48" s="336"/>
      <c r="BV48" s="63"/>
      <c r="BW48" s="57"/>
      <c r="BX48" s="57"/>
      <c r="BY48" s="106"/>
      <c r="BZ48" s="57"/>
      <c r="CA48" s="336"/>
      <c r="CB48" s="336"/>
      <c r="CC48" s="63"/>
      <c r="CD48" s="57"/>
      <c r="CE48" s="57"/>
      <c r="CF48" s="106"/>
      <c r="CG48" s="57"/>
      <c r="CH48" s="336"/>
      <c r="CI48" s="336"/>
      <c r="CJ48" s="63"/>
      <c r="CK48" s="57"/>
      <c r="CL48" s="57"/>
      <c r="CM48" s="106"/>
      <c r="CN48" s="57"/>
      <c r="CO48" s="336"/>
      <c r="CP48" s="336"/>
    </row>
    <row r="49" spans="1:94" s="26" customFormat="1" ht="155.25" customHeight="1">
      <c r="B49" s="369"/>
      <c r="C49" s="370"/>
      <c r="D49" s="325" t="s">
        <v>325</v>
      </c>
      <c r="E49" s="276">
        <v>3.6600000000000001E-2</v>
      </c>
      <c r="F49" s="327" t="s">
        <v>81</v>
      </c>
      <c r="G49" s="327" t="s">
        <v>114</v>
      </c>
      <c r="H49" s="321" t="s">
        <v>95</v>
      </c>
      <c r="I49" s="236" t="s">
        <v>309</v>
      </c>
      <c r="J49" s="150" t="s">
        <v>310</v>
      </c>
      <c r="K49" s="219">
        <v>44470</v>
      </c>
      <c r="L49" s="236" t="s">
        <v>86</v>
      </c>
      <c r="M49" s="236" t="s">
        <v>69</v>
      </c>
      <c r="N49" s="236" t="s">
        <v>326</v>
      </c>
      <c r="O49" s="236" t="s">
        <v>327</v>
      </c>
      <c r="P49" s="236" t="s">
        <v>71</v>
      </c>
      <c r="Q49" s="299">
        <v>0</v>
      </c>
      <c r="R49" s="236">
        <v>2020</v>
      </c>
      <c r="S49" s="245">
        <v>0.2</v>
      </c>
      <c r="T49" s="237">
        <v>1</v>
      </c>
      <c r="U49" s="237"/>
      <c r="V49" s="237"/>
      <c r="W49" s="237"/>
      <c r="X49" s="269">
        <v>1</v>
      </c>
      <c r="Y49" s="231">
        <v>24</v>
      </c>
      <c r="Z49" s="231">
        <v>64</v>
      </c>
      <c r="AA49" s="231"/>
      <c r="AB49" s="231"/>
      <c r="AC49" s="231"/>
      <c r="AD49" s="231">
        <f t="shared" si="19"/>
        <v>88</v>
      </c>
      <c r="AE49" s="226">
        <v>24</v>
      </c>
      <c r="AF49" s="231" t="s">
        <v>72</v>
      </c>
      <c r="AG49" s="224" t="s">
        <v>73</v>
      </c>
      <c r="AH49" s="224" t="s">
        <v>73</v>
      </c>
      <c r="AI49" s="226">
        <v>64</v>
      </c>
      <c r="AJ49" s="231" t="s">
        <v>72</v>
      </c>
      <c r="AK49" s="224" t="s">
        <v>73</v>
      </c>
      <c r="AL49" s="224" t="s">
        <v>73</v>
      </c>
      <c r="AM49" s="224" t="s">
        <v>73</v>
      </c>
      <c r="AN49" s="224" t="s">
        <v>73</v>
      </c>
      <c r="AO49" s="224" t="s">
        <v>73</v>
      </c>
      <c r="AP49" s="224" t="s">
        <v>73</v>
      </c>
      <c r="AQ49" s="209"/>
      <c r="AR49" s="209"/>
      <c r="AS49" s="209"/>
      <c r="AT49" s="209"/>
      <c r="AU49" s="208"/>
      <c r="AV49" s="209"/>
      <c r="AW49" s="208"/>
      <c r="AX49" s="209"/>
      <c r="AY49" s="231">
        <f t="shared" si="0"/>
        <v>88</v>
      </c>
      <c r="AZ49" s="289"/>
      <c r="BA49" s="63"/>
      <c r="BB49" s="57" t="str">
        <f>IF(BA49="","",IF(IF(OR(P49=Desplegables!$B$5,P49=Desplegables!$B$6,),(Q49-BA49)/(Q49-S49),BA49/S49)&lt;0,0%,IF(IF(OR(P49=Desplegables!$B$5,P49=Desplegables!$B$6,),(Q49-BA49)/(Q49-S49),BA49/S49)&gt;1,100%,IF(OR(P49=Desplegables!$B$5,P49=Desplegables!$B$6,),(Q49-BA49)/(Q49-S49),BA49/S49))))</f>
        <v/>
      </c>
      <c r="BC49" s="57" t="str">
        <f>IF(BA49="","",IF(IF(OR(P49=Desplegables!$B$5,P49=Desplegables!$B$6,),(Q49-BA49)/(Q49-V49),BA49/V49)&lt;0,0%,IF(IF(OR(P49=Desplegables!$B$5,P49=Desplegables!$B$6,),(Q49-BA49)/(Q49-V49),BA49/V49)&gt;1,100%,IF(OR(P49=Desplegables!$B$5,P49=Desplegables!$B$6,),(Q49-BA49)/(Q49-V49),BA49/V49))))</f>
        <v/>
      </c>
      <c r="BD49" s="106"/>
      <c r="BE49" s="57" t="str">
        <f>IF(BD49="","",IF(BD49/SUM(AE49,AG49)&gt;1,100%,BD49/SUM(AE49,AG49)))</f>
        <v/>
      </c>
      <c r="BF49" s="336"/>
      <c r="BG49" s="336"/>
      <c r="BH49" s="63"/>
      <c r="BI49" s="57" t="str">
        <f>IF(BH49="","",IF(IF(OR(P49=Desplegables!$B$5,P49=Desplegables!$B$6,),(Q49-BH49)/(Q49-S49),BH49/S49)&lt;0,0%,IF(IF(OR(P49=Desplegables!$B$5,P49=Desplegables!$B$6,),(Q49-BH49)/(Q49-S49),BH49/S49)&gt;1,100%,IF(OR(P49=Desplegables!$B$5,P49=Desplegables!$B$6,),(Q49-BH49)/(Q49-S49),BH49/S49))))</f>
        <v/>
      </c>
      <c r="BJ49" s="57" t="str">
        <f>IF(BH49="","",IF(IF(OR(P49=Desplegables!$B$5,P49=Desplegables!$B$6,),(Q49-BH49)/(Q49-V49),BH49/V49)&lt;0,0%,IF(IF(OR(P49=Desplegables!$B$5,P49=Desplegables!$B$6,),(Q49-BH49)/(Q49-V49),BH49/V49)&gt;1,100%,IF(OR(P49=Desplegables!$B$5,P49=Desplegables!$B$6,),(Q49-BH49)/(Q49-V49),BH49/V49))))</f>
        <v/>
      </c>
      <c r="BK49" s="106"/>
      <c r="BL49" s="57" t="str">
        <f>IF(SUM(BD49,BK49)=0,"",IF(SUM(BD49,BK49)/SUM(AE49,AG49)&gt;1,100%,SUM(BD49,BK49)/SUM(AE49,AG49)))</f>
        <v/>
      </c>
      <c r="BM49" s="336"/>
      <c r="BN49" s="336"/>
      <c r="BO49" s="63"/>
      <c r="BP49" s="57" t="str">
        <f>IF(BO49="","",IF(IF(OR(P49=Desplegables!$B$5,P49=Desplegables!$B$6,),(Q49-BO49)/(Q49-T49),BO49/T49)&lt;0,0%,IF(IF(OR(P49=Desplegables!$B$5,P49=Desplegables!$B$6,),(Q49-BO49)/(Q49-T49),BO49/T49)&gt;1,100%,IF(OR(P49=Desplegables!$B$5,P49=Desplegables!$B$6,),(Q49-BO49)/(Q49-T49),BO49/T49))))</f>
        <v/>
      </c>
      <c r="BQ49" s="57" t="str">
        <f>IF(BO49="","",IF(IF(OR(P49=Desplegables!$B$5,P49=Desplegables!$B$6,),(Q49-BO49)/(Q49-V49),IF(P49=Desplegables!$B$3,AVERAGE(BO49,BH49)/V49,BO49/V49))&lt;0,0%,IF(IF(OR(P49=Desplegables!$B$5,P49=Desplegables!$B$6,),(Q49-BO49)/(Q49-V49),IF(P49=Desplegables!$B$3,AVERAGE(BO49,BH49)/V49,BO49/V49))&gt;1,100%,IF(OR(P49=Desplegables!$B$5,P49=Desplegables!$B$6,),(Q49-BO49)/(Q49-V49),IF(P49=Desplegables!$B$3,AVERAGE(BO49,BH49)/V49,BO49/V49)))))</f>
        <v/>
      </c>
      <c r="BR49" s="106"/>
      <c r="BS49" s="57" t="str">
        <f>IF(BR49="","",IF(BR49/SUM(AI49,AK49)&gt;1,100%,BR49/SUM(AI49,AK49)))</f>
        <v/>
      </c>
      <c r="BT49" s="336"/>
      <c r="BU49" s="336"/>
      <c r="BV49" s="63"/>
      <c r="BW49" s="57" t="str">
        <f>IF(BV49="","",IF(IF(OR(P49=Desplegables!$B$5,P49=Desplegables!$B$6,),(Q49-BV49)/(Q49-T49),BV49/T49)&lt;0,0%,IF(IF(OR(P49=Desplegables!$B$5,P49=Desplegables!$B$6,),(Q49-BV49)/(Q49-T49),BV49/T49)&gt;1,100%,IF(OR(P49=Desplegables!$B$5,P49=Desplegables!$B$6,),(Q49-BV49)/(Q49-T49),BV49/T49))))</f>
        <v/>
      </c>
      <c r="BX49" s="57" t="str">
        <f>IF(BV49="","",IF(IF(OR(P49=Desplegables!$B$5,P49=Desplegables!$B$6,),(Q49-BV49)/(Q49-V49),IF(P49=Desplegables!$B$3,AVERAGE(BV49,BH49)/V49,BV49/V49))&lt;0,0%,IF(IF(OR(P49=Desplegables!$B$5,P49=Desplegables!$B$6,),(Q49-BV49)/(Q49-V49),IF(P49=Desplegables!$B$3,AVERAGE(BV49,BH49)/V49,BV49/V49))&gt;1,100%,IF(OR(P49=Desplegables!$B$5,P49=Desplegables!$B$6,),(Q49-BV49)/(Q49-V49),IF(P49=Desplegables!$B$3,AVERAGE(BV49,BH49)/V49,BV49/V49)))))</f>
        <v/>
      </c>
      <c r="BY49" s="106"/>
      <c r="BZ49" s="57" t="str">
        <f>IF(SUM(BR49,BY49)=0,"",IF(SUM(BR49,BY49)/SUM(AI49,AK49)&gt;1,100%,SUM(BR49,BY49)/SUM(AI49,AK49)))</f>
        <v/>
      </c>
      <c r="CA49" s="336"/>
      <c r="CB49" s="336"/>
      <c r="CC49" s="63"/>
      <c r="CD49" s="57" t="str">
        <f>IF(CC49="","",IF(IF(OR(P49=Desplegables!$B$5,P49=Desplegables!$B$6,),(Q49-CC49)/(Q49-V49),IF(P49=Desplegables!$B$3,CC49/U49,CC49/V49))&lt;0,0%,IF(IF(OR(P49=Desplegables!$B$5,P49=Desplegables!$B$6,),(Q49-CC49)/(Q49-V49),IF(P49=Desplegables!$B$3,CC49/U49,CC49/V49))&gt;1,100%,IF(OR(P49=Desplegables!$B$5,P49=Desplegables!$B$6,),(Q49-CC49)/(Q49-V49),IF(P49=Desplegables!$B$3,CC49/U49,CC49/V49)))))</f>
        <v/>
      </c>
      <c r="CE49" s="57" t="str">
        <f>IF(CC49="","",IF(IF(OR(P49=Desplegables!$B$5,P49=Desplegables!$B$6,),(Q49-CC49)/(Q49-V49),CC49/V49)&lt;0,0%,IF(IF(OR(P49=Desplegables!$B$5,P49=Desplegables!$B$6,),(Q49-CC49)/(Q49-V49),CC49/V49)&gt;1,100%,IF(OR(P49=Desplegables!$B$5,P49=Desplegables!$B$6,),(Q49-CC49)/(Q49-V49),CC49/V49))))</f>
        <v/>
      </c>
      <c r="CF49" s="106"/>
      <c r="CG49" s="57" t="str">
        <f>IF(CF49="","",IF(CF49/SUM(AU49,AW49)&gt;1,100%,CF49/SUM(AU49,AW49)))</f>
        <v/>
      </c>
      <c r="CH49" s="336"/>
      <c r="CI49" s="336"/>
      <c r="CJ49" s="63"/>
      <c r="CK49" s="57" t="str">
        <f>IF(CJ49="","",IF(IF(OR(P49=Desplegables!$B$5,P49=Desplegables!$B$6,),(Q49-CJ49)/(Q49-V49),IF(P49=Desplegables!$B$3,CJ49/U49,CJ49/V49))&lt;0,0%,IF(IF(OR(P49=Desplegables!$B$5,P49=Desplegables!$B$6,),(Q49-CJ49)/(Q49-V49),IF(P49=Desplegables!$B$3,CJ49/U49,CJ49/V49))&gt;1,100%,IF(OR(P49=Desplegables!$B$5,P49=Desplegables!$B$6,),(Q49-CJ49)/(Q49-V49),IF(P49=Desplegables!$B$3,CJ49/U49,CJ49/V49)))))</f>
        <v/>
      </c>
      <c r="CL49" s="57" t="str">
        <f>IF(CJ49="","",IF(IF(OR(P49=Desplegables!$B$5,P49=Desplegables!$B$6,),(Q49-BV49)/(Q49-V49),IF(P49=Desplegables!$B$3,AVERAGE(CJ49,BV49,BH49)/V49,CJ49/V49))&lt;0,0%,IF(IF(OR(P49=Desplegables!$B$5,P49=Desplegables!$B$6,),(Q49-BV49)/(Q49-V49),IF(P49=Desplegables!$B$3,AVERAGE(CJ49,BV49,BH49)/V49,CJ49/V49))&gt;1,100%,IF(OR(P49=Desplegables!$B$5,P49=Desplegables!$B$6,),(Q49-BV49)/(Q49-V49),IF(P49=Desplegables!$B$3,AVERAGE(CJ49,BV49,BH49)/V49,CJ49/V49)))))</f>
        <v/>
      </c>
      <c r="CM49" s="106"/>
      <c r="CN49" s="57" t="str">
        <f>IF(SUM(CF49,CM49)=0,"",IF(SUM(CF49,CM49)/SUM(AU49,AW49)&gt;1,100%,SUM(CF49,CM49)/SUM(AU49,AW49)))</f>
        <v/>
      </c>
      <c r="CO49" s="336"/>
      <c r="CP49" s="336"/>
    </row>
    <row r="50" spans="1:94" s="26" customFormat="1" ht="98.25" customHeight="1">
      <c r="B50" s="369"/>
      <c r="C50" s="370"/>
      <c r="D50" s="325" t="s">
        <v>328</v>
      </c>
      <c r="E50" s="276">
        <v>3.6700000000000003E-2</v>
      </c>
      <c r="F50" s="327" t="s">
        <v>406</v>
      </c>
      <c r="G50" s="327" t="s">
        <v>114</v>
      </c>
      <c r="H50" s="236" t="s">
        <v>410</v>
      </c>
      <c r="I50" s="150" t="s">
        <v>407</v>
      </c>
      <c r="J50" s="150" t="s">
        <v>408</v>
      </c>
      <c r="K50" s="219">
        <v>44470</v>
      </c>
      <c r="L50" s="150" t="s">
        <v>86</v>
      </c>
      <c r="M50" s="236" t="s">
        <v>89</v>
      </c>
      <c r="N50" s="150" t="s">
        <v>329</v>
      </c>
      <c r="O50" s="236" t="s">
        <v>330</v>
      </c>
      <c r="P50" s="236" t="s">
        <v>71</v>
      </c>
      <c r="Q50" s="237">
        <v>0.1</v>
      </c>
      <c r="R50" s="236">
        <v>2020</v>
      </c>
      <c r="S50" s="250">
        <v>0.8</v>
      </c>
      <c r="T50" s="277">
        <v>1</v>
      </c>
      <c r="U50" s="277"/>
      <c r="V50" s="277"/>
      <c r="W50" s="277"/>
      <c r="X50" s="277">
        <v>1</v>
      </c>
      <c r="Y50" s="231">
        <v>751</v>
      </c>
      <c r="Z50" s="231">
        <v>1000</v>
      </c>
      <c r="AA50" s="231"/>
      <c r="AB50" s="231"/>
      <c r="AC50" s="231"/>
      <c r="AD50" s="231">
        <f t="shared" si="1"/>
        <v>1751</v>
      </c>
      <c r="AE50" s="226">
        <v>751</v>
      </c>
      <c r="AF50" s="231" t="s">
        <v>72</v>
      </c>
      <c r="AG50" s="332" t="s">
        <v>73</v>
      </c>
      <c r="AH50" s="332" t="s">
        <v>73</v>
      </c>
      <c r="AI50" s="226">
        <v>1000</v>
      </c>
      <c r="AJ50" s="231" t="s">
        <v>72</v>
      </c>
      <c r="AK50" s="224" t="s">
        <v>73</v>
      </c>
      <c r="AL50" s="224" t="s">
        <v>73</v>
      </c>
      <c r="AM50" s="224" t="s">
        <v>73</v>
      </c>
      <c r="AN50" s="224" t="s">
        <v>73</v>
      </c>
      <c r="AO50" s="224" t="s">
        <v>73</v>
      </c>
      <c r="AP50" s="224" t="s">
        <v>73</v>
      </c>
      <c r="AQ50" s="209"/>
      <c r="AR50" s="209"/>
      <c r="AS50" s="209"/>
      <c r="AT50" s="209"/>
      <c r="AU50" s="208"/>
      <c r="AV50" s="209"/>
      <c r="AW50" s="208"/>
      <c r="AX50" s="209"/>
      <c r="AY50" s="231">
        <f t="shared" si="0"/>
        <v>1751</v>
      </c>
      <c r="AZ50" s="289"/>
      <c r="BA50" s="63"/>
      <c r="BB50" s="57"/>
      <c r="BC50" s="57"/>
      <c r="BD50" s="106"/>
      <c r="BE50" s="57"/>
      <c r="BF50" s="336"/>
      <c r="BG50" s="336"/>
      <c r="BH50" s="63"/>
      <c r="BI50" s="57"/>
      <c r="BJ50" s="57"/>
      <c r="BK50" s="106"/>
      <c r="BL50" s="57"/>
      <c r="BM50" s="336"/>
      <c r="BN50" s="336"/>
      <c r="BO50" s="63"/>
      <c r="BP50" s="57"/>
      <c r="BQ50" s="57"/>
      <c r="BR50" s="106"/>
      <c r="BS50" s="57"/>
      <c r="BT50" s="336"/>
      <c r="BU50" s="336"/>
      <c r="BV50" s="63"/>
      <c r="BW50" s="57"/>
      <c r="BX50" s="57"/>
      <c r="BY50" s="106"/>
      <c r="BZ50" s="57"/>
      <c r="CA50" s="336"/>
      <c r="CB50" s="336"/>
      <c r="CC50" s="63"/>
      <c r="CD50" s="57"/>
      <c r="CE50" s="57"/>
      <c r="CF50" s="106"/>
      <c r="CG50" s="57"/>
      <c r="CH50" s="336"/>
      <c r="CI50" s="336"/>
      <c r="CJ50" s="63"/>
      <c r="CK50" s="57"/>
      <c r="CL50" s="57"/>
      <c r="CM50" s="106"/>
      <c r="CN50" s="57"/>
      <c r="CO50" s="336"/>
      <c r="CP50" s="336"/>
    </row>
    <row r="51" spans="1:94" s="26" customFormat="1" ht="102" customHeight="1" thickBot="1">
      <c r="A51" s="21"/>
      <c r="B51" s="369"/>
      <c r="C51" s="370"/>
      <c r="D51" s="325" t="s">
        <v>347</v>
      </c>
      <c r="E51" s="276">
        <v>3.6700000000000003E-2</v>
      </c>
      <c r="F51" s="327" t="s">
        <v>409</v>
      </c>
      <c r="G51" s="327" t="s">
        <v>114</v>
      </c>
      <c r="H51" s="236" t="s">
        <v>410</v>
      </c>
      <c r="I51" s="150" t="s">
        <v>407</v>
      </c>
      <c r="J51" s="150" t="s">
        <v>408</v>
      </c>
      <c r="K51" s="219">
        <v>44470</v>
      </c>
      <c r="L51" s="236" t="s">
        <v>86</v>
      </c>
      <c r="M51" s="236" t="s">
        <v>69</v>
      </c>
      <c r="N51" s="236" t="s">
        <v>331</v>
      </c>
      <c r="O51" s="236" t="s">
        <v>332</v>
      </c>
      <c r="P51" s="236" t="s">
        <v>71</v>
      </c>
      <c r="Q51" s="237">
        <v>0.67</v>
      </c>
      <c r="R51" s="236">
        <v>2020</v>
      </c>
      <c r="S51" s="245">
        <v>0.85</v>
      </c>
      <c r="T51" s="237">
        <v>1</v>
      </c>
      <c r="U51" s="237"/>
      <c r="V51" s="237"/>
      <c r="W51" s="227"/>
      <c r="X51" s="237">
        <v>1</v>
      </c>
      <c r="Y51" s="231">
        <v>6032</v>
      </c>
      <c r="Z51" s="231">
        <v>4681</v>
      </c>
      <c r="AA51" s="231"/>
      <c r="AB51" s="231"/>
      <c r="AC51" s="231"/>
      <c r="AD51" s="231">
        <f>IF(SUM(Y51:AC51)=0,"",SUM(Y51:AC51))</f>
        <v>10713</v>
      </c>
      <c r="AE51" s="231">
        <v>6032</v>
      </c>
      <c r="AF51" s="231" t="s">
        <v>72</v>
      </c>
      <c r="AG51" s="231" t="s">
        <v>73</v>
      </c>
      <c r="AH51" s="231" t="s">
        <v>73</v>
      </c>
      <c r="AI51" s="231">
        <v>4681</v>
      </c>
      <c r="AJ51" s="231" t="s">
        <v>72</v>
      </c>
      <c r="AK51" s="231" t="s">
        <v>73</v>
      </c>
      <c r="AL51" s="224" t="s">
        <v>73</v>
      </c>
      <c r="AM51" s="224" t="s">
        <v>73</v>
      </c>
      <c r="AN51" s="224" t="s">
        <v>73</v>
      </c>
      <c r="AO51" s="224" t="s">
        <v>73</v>
      </c>
      <c r="AP51" s="224" t="s">
        <v>73</v>
      </c>
      <c r="AQ51" s="209"/>
      <c r="AR51" s="209"/>
      <c r="AS51" s="209"/>
      <c r="AT51" s="209"/>
      <c r="AU51" s="208"/>
      <c r="AV51" s="209"/>
      <c r="AW51" s="208"/>
      <c r="AX51" s="209"/>
      <c r="AY51" s="231">
        <f t="shared" si="0"/>
        <v>10713</v>
      </c>
      <c r="AZ51" s="289"/>
      <c r="BA51" s="63"/>
      <c r="BB51" s="57"/>
      <c r="BC51" s="57"/>
      <c r="BD51" s="106"/>
      <c r="BE51" s="57"/>
      <c r="BF51" s="336"/>
      <c r="BG51" s="336"/>
      <c r="BH51" s="63"/>
      <c r="BI51" s="57"/>
      <c r="BJ51" s="57"/>
      <c r="BK51" s="106"/>
      <c r="BL51" s="57"/>
      <c r="BM51" s="336"/>
      <c r="BN51" s="336"/>
      <c r="BO51" s="63"/>
      <c r="BP51" s="57"/>
      <c r="BQ51" s="57"/>
      <c r="BR51" s="106"/>
      <c r="BS51" s="57"/>
      <c r="BT51" s="336"/>
      <c r="BU51" s="336"/>
      <c r="BV51" s="63"/>
      <c r="BW51" s="57"/>
      <c r="BX51" s="57"/>
      <c r="BY51" s="106"/>
      <c r="BZ51" s="57"/>
      <c r="CA51" s="336"/>
      <c r="CB51" s="336"/>
      <c r="CC51" s="63"/>
      <c r="CD51" s="57"/>
      <c r="CE51" s="57"/>
      <c r="CF51" s="106"/>
      <c r="CG51" s="57"/>
      <c r="CH51" s="336"/>
      <c r="CI51" s="336"/>
      <c r="CJ51" s="63"/>
      <c r="CK51" s="57"/>
      <c r="CL51" s="57"/>
      <c r="CM51" s="106"/>
      <c r="CN51" s="57"/>
      <c r="CO51" s="336"/>
      <c r="CP51" s="336"/>
    </row>
    <row r="52" spans="1:94" s="26" customFormat="1" ht="24" customHeight="1">
      <c r="A52" s="59"/>
      <c r="B52" s="324"/>
      <c r="C52" s="60"/>
      <c r="D52" s="60"/>
      <c r="E52" s="159"/>
      <c r="F52" s="131"/>
      <c r="G52" s="131"/>
      <c r="H52" s="131"/>
      <c r="I52" s="131"/>
      <c r="J52" s="176"/>
      <c r="K52" s="131"/>
      <c r="L52" s="131"/>
      <c r="M52" s="131"/>
      <c r="N52" s="131"/>
      <c r="O52" s="193"/>
      <c r="P52" s="131"/>
      <c r="Q52" s="60"/>
      <c r="R52" s="60"/>
      <c r="S52" s="61" t="s">
        <v>115</v>
      </c>
      <c r="U52" s="60"/>
      <c r="W52" s="38"/>
      <c r="X52" s="280">
        <f t="shared" ref="X52:AC52" si="20">IF(SUM(X10:X51)=0,"",SUM(X10:X51))</f>
        <v>269</v>
      </c>
      <c r="Y52" s="280">
        <f t="shared" si="20"/>
        <v>14696</v>
      </c>
      <c r="Z52" s="280">
        <f t="shared" si="20"/>
        <v>21050</v>
      </c>
      <c r="AA52" s="280">
        <f t="shared" si="20"/>
        <v>12591</v>
      </c>
      <c r="AB52" s="280">
        <f t="shared" si="20"/>
        <v>12046</v>
      </c>
      <c r="AC52" s="280">
        <f t="shared" si="20"/>
        <v>14498</v>
      </c>
      <c r="AD52" s="280">
        <f>IF(SUM(Y52:AC52)=0,"",SUM(Y52:AC52))</f>
        <v>74881</v>
      </c>
      <c r="AE52" s="334">
        <f>IF((SUM(AE10:AE51)+SUM(AG10:AG51))=0,"",SUM(AE10:AE51)+SUM(AG10:AG51))</f>
        <v>14415</v>
      </c>
      <c r="AF52" s="334"/>
      <c r="AG52" s="334"/>
      <c r="AH52" s="334"/>
      <c r="AI52" s="334">
        <f>IF((SUM(AI10:AI51)+SUM(AK10:AK51))=0,"",SUM(AI10:AI51)+SUM(AK10:AK51))</f>
        <v>15934</v>
      </c>
      <c r="AJ52" s="334"/>
      <c r="AK52" s="334"/>
      <c r="AL52" s="334"/>
      <c r="AM52" s="338">
        <f>IF((SUM(AM10:AM51)+SUM(AO10:AO51))=0,"",SUM(AM10:AM51)+SUM(AO10:AO51))</f>
        <v>5162</v>
      </c>
      <c r="AN52" s="338"/>
      <c r="AO52" s="338"/>
      <c r="AP52" s="338"/>
      <c r="AQ52" s="338">
        <f>IF((SUM(AQ10:AQ51)+SUM(AS10:AS51))=0,"",SUM(AQ10:AQ51)+SUM(AS10:AS51))</f>
        <v>731</v>
      </c>
      <c r="AR52" s="338"/>
      <c r="AS52" s="338"/>
      <c r="AT52" s="338"/>
      <c r="AU52" s="334">
        <f>IF((SUM(AU10:AU51)+SUM(AW10:AW51))=0,"",SUM(AU10:AU51)+SUM(AW10:AW51))</f>
        <v>757</v>
      </c>
      <c r="AV52" s="334"/>
      <c r="AW52" s="334"/>
      <c r="AX52" s="334"/>
      <c r="AY52" s="280">
        <f t="shared" si="0"/>
        <v>36999</v>
      </c>
      <c r="AZ52" s="172"/>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row>
    <row r="53" spans="1:94" s="26" customFormat="1" ht="68.25" customHeight="1">
      <c r="A53" s="21"/>
      <c r="B53" s="184"/>
      <c r="C53" s="62"/>
      <c r="D53" s="62"/>
      <c r="E53" s="160"/>
      <c r="F53" s="132"/>
      <c r="G53" s="132"/>
      <c r="H53" s="132"/>
      <c r="I53" s="132"/>
      <c r="J53" s="177"/>
      <c r="K53" s="132"/>
      <c r="L53" s="132"/>
      <c r="M53" s="132"/>
      <c r="N53" s="132"/>
      <c r="O53" s="194"/>
      <c r="P53" s="132"/>
      <c r="Q53" s="62"/>
      <c r="R53" s="62" t="s">
        <v>116</v>
      </c>
      <c r="T53" s="62"/>
      <c r="U53" s="62"/>
      <c r="V53" s="62"/>
      <c r="W53" s="62"/>
      <c r="X53" s="62"/>
      <c r="Y53" s="62"/>
      <c r="Z53" s="62"/>
      <c r="AA53" s="62"/>
      <c r="AB53" s="211"/>
      <c r="AC53" s="211"/>
      <c r="AD53" s="280"/>
      <c r="AE53" s="334">
        <f>AE52-Y52</f>
        <v>-281</v>
      </c>
      <c r="AF53" s="334"/>
      <c r="AG53" s="334"/>
      <c r="AH53" s="334"/>
      <c r="AI53" s="334">
        <f>AI52-Z52</f>
        <v>-5116</v>
      </c>
      <c r="AJ53" s="334"/>
      <c r="AK53" s="334"/>
      <c r="AL53" s="334"/>
      <c r="AM53" s="334">
        <f>AM52-AA52</f>
        <v>-7429</v>
      </c>
      <c r="AN53" s="334"/>
      <c r="AO53" s="334"/>
      <c r="AP53" s="334"/>
      <c r="AQ53" s="334">
        <f>AQ52-AB52</f>
        <v>-11315</v>
      </c>
      <c r="AR53" s="334"/>
      <c r="AS53" s="334"/>
      <c r="AT53" s="334"/>
      <c r="AU53" s="334">
        <f>AU52-AC52</f>
        <v>-13741</v>
      </c>
      <c r="AV53" s="334"/>
      <c r="AW53" s="334"/>
      <c r="AX53" s="334"/>
      <c r="AY53" s="280">
        <f>IF(OR(AY52="",AD52=""),"",AY52-AD52)</f>
        <v>-37882</v>
      </c>
      <c r="AZ53" s="212" t="s">
        <v>117</v>
      </c>
      <c r="BA53" s="337"/>
      <c r="BB53" s="337"/>
      <c r="BC53" s="337"/>
      <c r="BD53" s="107" t="str">
        <f>IF(SUM(BD10:BD51)=0,"",SUM(BD10:BD51))</f>
        <v/>
      </c>
      <c r="BE53" s="57" t="str">
        <f>IFERROR(BD53/AE52,"")</f>
        <v/>
      </c>
      <c r="BF53" s="197" t="str">
        <f>IF(SUMPRODUCT(BF10:BF51,$C$10:$C$51)=0,"",SUMPRODUCT(BF10:BF51,$C$10:$C$51))</f>
        <v/>
      </c>
      <c r="BG53" s="197" t="str">
        <f>IF(SUMPRODUCT(BG10:BG51,$C$10:$C$51)=0,"",SUMPRODUCT(BG10:BG51,$C$10:$C$51))</f>
        <v/>
      </c>
      <c r="BH53" s="335"/>
      <c r="BI53" s="335"/>
      <c r="BJ53" s="335"/>
      <c r="BK53" s="107" t="str">
        <f>IF(SUM(BK10:BK51,BD10:BD51)=0,"",SUM(BK10:BK51,BD10:BD51))</f>
        <v/>
      </c>
      <c r="BL53" s="57" t="str">
        <f>IFERROR(BK53/AE52,"")</f>
        <v/>
      </c>
      <c r="BM53" s="197" t="str">
        <f>IF(SUMPRODUCT(BM10:BM51,$C$10:$C$51)=0,"",SUMPRODUCT(BM10:BM51,$C$10:$C$51))</f>
        <v/>
      </c>
      <c r="BN53" s="197" t="str">
        <f>IF(SUMPRODUCT(BN10:BN51,$C$10:$C$51)=0,"",SUMPRODUCT(BN10:BN51,$C$10:$C$51))</f>
        <v/>
      </c>
      <c r="BO53" s="335"/>
      <c r="BP53" s="335"/>
      <c r="BQ53" s="335"/>
      <c r="BR53" s="107" t="str">
        <f>IF(SUM(BR10:BR51)=0,"",SUM(BR10:BR51))</f>
        <v/>
      </c>
      <c r="BS53" s="57" t="str">
        <f>IFERROR(BR53/AI52,"")</f>
        <v/>
      </c>
      <c r="BT53" s="197" t="str">
        <f>IF(SUMPRODUCT(BT10:BT51,$C$10:$C$51)=0,"",SUMPRODUCT(BT10:BT51,$C$10:$C$51))</f>
        <v/>
      </c>
      <c r="BU53" s="197" t="str">
        <f>IF(SUMPRODUCT(BU10:BU51,$C$10:$C$51)=0,"",SUMPRODUCT(BU10:BU51,$C$10:$C$51))</f>
        <v/>
      </c>
      <c r="BV53" s="335"/>
      <c r="BW53" s="335"/>
      <c r="BX53" s="335"/>
      <c r="BY53" s="107" t="str">
        <f>IF(SUM(BY10:BY51,BR10:BR51)=0,"",SUM(BY10:BY51,BR10:BR51))</f>
        <v/>
      </c>
      <c r="BZ53" s="57" t="str">
        <f>IFERROR(BY53/AI52,"")</f>
        <v/>
      </c>
      <c r="CA53" s="197" t="str">
        <f>IF(SUMPRODUCT(CA10:CA51,$C$10:$C$51)=0,"",SUMPRODUCT(CA10:CA51,$C$10:$C$51))</f>
        <v/>
      </c>
      <c r="CB53" s="197" t="str">
        <f>IF(SUMPRODUCT(CB10:CB51,$C$10:$C$51)=0,"",SUMPRODUCT(CB10:CB51,$C$10:$C$51))</f>
        <v/>
      </c>
      <c r="CC53" s="335"/>
      <c r="CD53" s="335"/>
      <c r="CE53" s="335"/>
      <c r="CF53" s="107" t="str">
        <f>IF(SUM(CF10:CF51)=0,"",SUM(CF10:CF51))</f>
        <v/>
      </c>
      <c r="CG53" s="57" t="str">
        <f>IFERROR(CF53/AU52,"")</f>
        <v/>
      </c>
      <c r="CH53" s="197" t="str">
        <f>IF(SUMPRODUCT(CH10:CH51,$C$10:$C$51)=0,"",SUMPRODUCT(CH10:CH51,$C$10:$C$51))</f>
        <v/>
      </c>
      <c r="CI53" s="197" t="str">
        <f>IF(SUMPRODUCT(CI10:CI51,$C$10:$C$51)=0,"",SUMPRODUCT(CI10:CI51,$C$10:$C$51))</f>
        <v/>
      </c>
      <c r="CJ53" s="335"/>
      <c r="CK53" s="335"/>
      <c r="CL53" s="335"/>
      <c r="CM53" s="107" t="str">
        <f>IF(SUM(CM10:CM51,CF10:CF51)=0,"",SUM(CM10:CM51,CF10:CF51))</f>
        <v/>
      </c>
      <c r="CN53" s="57" t="str">
        <f>IFERROR(CM53/AU52,"")</f>
        <v/>
      </c>
      <c r="CO53" s="197" t="str">
        <f>IF(SUMPRODUCT(CO10:CO51,$C$10:$C$51)=0,"",SUMPRODUCT(CO10:CO51,$C$10:$C$51))</f>
        <v/>
      </c>
      <c r="CP53" s="197" t="str">
        <f>IF(SUMPRODUCT(CP10:CP51,$C$10:$C$51)=0,"",SUMPRODUCT(CP10:CP51,$C$10:$C$51))</f>
        <v/>
      </c>
    </row>
    <row r="54" spans="1:94" s="26" customFormat="1" ht="34.5" customHeight="1" thickBot="1">
      <c r="A54" s="21"/>
      <c r="B54" s="186" t="s">
        <v>118</v>
      </c>
      <c r="C54" s="39"/>
      <c r="D54" s="39"/>
      <c r="E54" s="161"/>
      <c r="F54" s="133"/>
      <c r="G54" s="133"/>
      <c r="H54" s="133"/>
      <c r="I54" s="133"/>
      <c r="J54" s="178"/>
      <c r="K54" s="133"/>
      <c r="L54" s="133"/>
      <c r="M54" s="133"/>
      <c r="N54" s="133"/>
      <c r="O54" s="133"/>
      <c r="P54" s="133"/>
      <c r="Q54" s="39"/>
      <c r="R54" s="39"/>
      <c r="S54" s="39"/>
      <c r="T54" s="39"/>
      <c r="U54" s="39"/>
      <c r="V54" s="39"/>
      <c r="W54" s="39"/>
      <c r="X54" s="39"/>
      <c r="Y54" s="39"/>
      <c r="Z54" s="39"/>
      <c r="AA54" s="39"/>
      <c r="AB54" s="121"/>
      <c r="AC54" s="121"/>
      <c r="AD54" s="290"/>
      <c r="AE54" s="121"/>
      <c r="AF54" s="121"/>
      <c r="AG54" s="121"/>
      <c r="AH54" s="121"/>
      <c r="AI54" s="121"/>
      <c r="AJ54" s="121"/>
      <c r="AK54" s="121"/>
      <c r="AL54" s="121"/>
      <c r="AM54" s="121"/>
      <c r="AN54" s="121"/>
      <c r="AO54" s="121"/>
      <c r="AP54" s="121"/>
      <c r="AQ54" s="121"/>
      <c r="AR54" s="121"/>
      <c r="AS54" s="121"/>
      <c r="AT54" s="121"/>
      <c r="AU54" s="121"/>
      <c r="AV54" s="121"/>
      <c r="AW54" s="121"/>
      <c r="AX54" s="121"/>
      <c r="AY54" s="290"/>
      <c r="AZ54" s="287"/>
      <c r="BA54" s="287"/>
      <c r="BB54" s="121"/>
      <c r="BC54" s="121"/>
      <c r="BD54" s="121"/>
      <c r="BE54" s="39"/>
      <c r="BF54" s="39"/>
      <c r="BG54" s="39"/>
      <c r="BH54" s="121"/>
      <c r="BI54" s="121"/>
      <c r="BJ54" s="121"/>
      <c r="BK54" s="121"/>
      <c r="BL54" s="39"/>
      <c r="BM54" s="39"/>
      <c r="BN54" s="39"/>
      <c r="BO54" s="121"/>
      <c r="BP54" s="121"/>
      <c r="BQ54" s="121"/>
      <c r="BR54" s="121"/>
      <c r="BS54" s="39"/>
      <c r="BT54" s="39"/>
      <c r="BU54" s="39"/>
      <c r="BV54" s="121"/>
      <c r="BW54" s="121"/>
      <c r="BX54" s="121"/>
      <c r="BY54" s="121"/>
      <c r="BZ54" s="39"/>
      <c r="CA54" s="39"/>
      <c r="CB54" s="39"/>
      <c r="CC54" s="121"/>
      <c r="CD54" s="121"/>
      <c r="CE54" s="121"/>
      <c r="CF54" s="121"/>
      <c r="CG54" s="39"/>
      <c r="CH54" s="39"/>
      <c r="CI54" s="39"/>
      <c r="CJ54" s="121"/>
      <c r="CK54" s="121"/>
      <c r="CL54" s="121"/>
      <c r="CM54" s="121"/>
      <c r="CN54" s="39"/>
      <c r="CO54" s="39"/>
      <c r="CP54" s="39"/>
    </row>
    <row r="55" spans="1:94" s="26" customFormat="1" ht="33.75" customHeight="1">
      <c r="A55" s="21"/>
      <c r="B55" s="187" t="s">
        <v>119</v>
      </c>
      <c r="C55" s="40"/>
      <c r="D55" s="40"/>
      <c r="E55" s="162"/>
      <c r="F55" s="40"/>
      <c r="G55" s="40"/>
      <c r="H55" s="40"/>
      <c r="I55" s="40"/>
      <c r="J55" s="172"/>
      <c r="K55" s="40"/>
      <c r="L55" s="40"/>
      <c r="M55" s="40"/>
      <c r="N55" s="40"/>
      <c r="O55" s="151"/>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row>
    <row r="56" spans="1:94" s="26" customFormat="1" ht="15.75" customHeight="1">
      <c r="A56" s="21"/>
      <c r="B56" s="367" t="s">
        <v>120</v>
      </c>
      <c r="C56" s="53" t="s">
        <v>121</v>
      </c>
      <c r="D56" s="54"/>
      <c r="E56" s="163"/>
      <c r="F56" s="134"/>
      <c r="G56" s="134"/>
      <c r="H56" s="134"/>
      <c r="I56" s="134"/>
      <c r="J56" s="134"/>
      <c r="K56" s="134"/>
      <c r="L56" s="134"/>
      <c r="M56" s="134"/>
      <c r="N56" s="134"/>
      <c r="O56" s="134"/>
      <c r="P56" s="13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row>
    <row r="57" spans="1:94" s="26" customFormat="1" ht="15.75" customHeight="1">
      <c r="A57" s="21"/>
      <c r="B57" s="368"/>
      <c r="C57" s="55" t="s">
        <v>122</v>
      </c>
      <c r="D57" s="56"/>
      <c r="E57" s="164"/>
      <c r="F57" s="135"/>
      <c r="G57" s="135"/>
      <c r="H57" s="135"/>
      <c r="I57" s="135"/>
      <c r="J57" s="135"/>
      <c r="K57" s="135"/>
      <c r="L57" s="135"/>
      <c r="M57" s="135"/>
      <c r="N57" s="135"/>
      <c r="O57" s="135"/>
      <c r="P57" s="135"/>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row>
    <row r="58" spans="1:94" s="26" customFormat="1" ht="15.75" customHeight="1">
      <c r="A58" s="21"/>
      <c r="B58" s="368"/>
      <c r="C58" s="55" t="s">
        <v>123</v>
      </c>
      <c r="D58" s="56"/>
      <c r="E58" s="164"/>
      <c r="F58" s="135"/>
      <c r="G58" s="135"/>
      <c r="H58" s="135"/>
      <c r="I58" s="135"/>
      <c r="J58" s="135"/>
      <c r="K58" s="135"/>
      <c r="L58" s="135"/>
      <c r="M58" s="135"/>
      <c r="N58" s="135"/>
      <c r="O58" s="135"/>
      <c r="P58" s="135"/>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row>
    <row r="59" spans="1:94" s="26" customFormat="1" ht="15.75" customHeight="1">
      <c r="A59" s="21"/>
      <c r="B59" s="199"/>
      <c r="C59" s="123" t="s">
        <v>124</v>
      </c>
      <c r="D59" s="56"/>
      <c r="E59" s="164"/>
      <c r="F59" s="135"/>
      <c r="G59" s="135"/>
      <c r="H59" s="135"/>
      <c r="I59" s="135"/>
      <c r="J59" s="135"/>
      <c r="K59" s="135"/>
      <c r="L59" s="135"/>
      <c r="M59" s="135"/>
      <c r="N59" s="135"/>
      <c r="O59" s="135"/>
      <c r="P59" s="135"/>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row>
    <row r="60" spans="1:94" s="26" customFormat="1" ht="15.75" customHeight="1">
      <c r="A60" s="21"/>
      <c r="B60" s="361" t="s">
        <v>125</v>
      </c>
      <c r="C60" s="41" t="s">
        <v>126</v>
      </c>
      <c r="D60" s="42"/>
      <c r="E60" s="165"/>
      <c r="F60" s="136"/>
      <c r="G60" s="136"/>
      <c r="H60" s="136"/>
      <c r="I60" s="136"/>
      <c r="J60" s="136"/>
      <c r="K60" s="136"/>
      <c r="L60" s="136"/>
      <c r="M60" s="136"/>
      <c r="N60" s="136"/>
      <c r="O60" s="136"/>
      <c r="P60" s="136"/>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row>
    <row r="61" spans="1:94" s="26" customFormat="1" ht="15.75" customHeight="1">
      <c r="A61" s="21"/>
      <c r="B61" s="362"/>
      <c r="C61" s="43" t="s">
        <v>127</v>
      </c>
      <c r="D61" s="44"/>
      <c r="E61" s="166"/>
      <c r="F61" s="137"/>
      <c r="G61" s="137"/>
      <c r="H61" s="137"/>
      <c r="I61" s="137"/>
      <c r="J61" s="137"/>
      <c r="K61" s="137"/>
      <c r="L61" s="137"/>
      <c r="M61" s="137"/>
      <c r="N61" s="137"/>
      <c r="O61" s="137"/>
      <c r="P61" s="137"/>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row>
    <row r="62" spans="1:94" s="26" customFormat="1" ht="15.75" customHeight="1">
      <c r="A62" s="21"/>
      <c r="B62" s="362"/>
      <c r="C62" s="43" t="s">
        <v>128</v>
      </c>
      <c r="D62" s="44"/>
      <c r="E62" s="166"/>
      <c r="F62" s="137"/>
      <c r="G62" s="137"/>
      <c r="H62" s="137"/>
      <c r="I62" s="137"/>
      <c r="J62" s="137"/>
      <c r="K62" s="137"/>
      <c r="L62" s="137"/>
      <c r="M62" s="137"/>
      <c r="N62" s="137"/>
      <c r="O62" s="137"/>
      <c r="P62" s="137"/>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row>
    <row r="63" spans="1:94" s="26" customFormat="1" ht="15.75" customHeight="1">
      <c r="A63" s="21"/>
      <c r="B63" s="363" t="s">
        <v>129</v>
      </c>
      <c r="C63" s="41" t="s">
        <v>126</v>
      </c>
      <c r="D63" s="42"/>
      <c r="E63" s="165"/>
      <c r="F63" s="136"/>
      <c r="G63" s="136"/>
      <c r="H63" s="136"/>
      <c r="I63" s="136"/>
      <c r="J63" s="136"/>
      <c r="K63" s="136"/>
      <c r="L63" s="136"/>
      <c r="M63" s="136"/>
      <c r="N63" s="136"/>
      <c r="O63" s="136"/>
      <c r="P63" s="136"/>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row>
    <row r="64" spans="1:94" s="26" customFormat="1" ht="15.75" customHeight="1">
      <c r="A64" s="21"/>
      <c r="B64" s="364"/>
      <c r="C64" s="43" t="s">
        <v>127</v>
      </c>
      <c r="D64" s="44"/>
      <c r="E64" s="166"/>
      <c r="F64" s="137"/>
      <c r="G64" s="137"/>
      <c r="H64" s="137"/>
      <c r="I64" s="137"/>
      <c r="J64" s="137"/>
      <c r="K64" s="137"/>
      <c r="L64" s="137"/>
      <c r="M64" s="137"/>
      <c r="N64" s="137"/>
      <c r="O64" s="137"/>
      <c r="P64" s="137"/>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row>
    <row r="65" spans="1:94" s="26" customFormat="1" ht="15.75" customHeight="1">
      <c r="A65" s="21"/>
      <c r="B65" s="364"/>
      <c r="C65" s="43" t="s">
        <v>128</v>
      </c>
      <c r="D65" s="44"/>
      <c r="E65" s="166"/>
      <c r="F65" s="137"/>
      <c r="G65" s="137"/>
      <c r="H65" s="137"/>
      <c r="I65" s="137"/>
      <c r="J65" s="137"/>
      <c r="K65" s="137"/>
      <c r="L65" s="137"/>
      <c r="M65" s="137"/>
      <c r="N65" s="137"/>
      <c r="O65" s="137"/>
      <c r="P65" s="137"/>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row>
    <row r="66" spans="1:94" s="26" customFormat="1" ht="15.75" customHeight="1">
      <c r="A66" s="21"/>
      <c r="B66" s="363" t="s">
        <v>130</v>
      </c>
      <c r="C66" s="41" t="s">
        <v>126</v>
      </c>
      <c r="D66" s="42"/>
      <c r="E66" s="165"/>
      <c r="F66" s="136"/>
      <c r="G66" s="136"/>
      <c r="H66" s="136"/>
      <c r="I66" s="136"/>
      <c r="J66" s="136"/>
      <c r="K66" s="136"/>
      <c r="L66" s="136"/>
      <c r="M66" s="136"/>
      <c r="N66" s="136"/>
      <c r="O66" s="136"/>
      <c r="P66" s="136"/>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row>
    <row r="67" spans="1:94" s="26" customFormat="1" ht="15.75" customHeight="1">
      <c r="A67" s="21"/>
      <c r="B67" s="364"/>
      <c r="C67" s="43" t="s">
        <v>127</v>
      </c>
      <c r="D67" s="44"/>
      <c r="E67" s="166"/>
      <c r="F67" s="137"/>
      <c r="G67" s="137"/>
      <c r="H67" s="137"/>
      <c r="I67" s="137"/>
      <c r="J67" s="137"/>
      <c r="K67" s="137"/>
      <c r="L67" s="137"/>
      <c r="M67" s="137"/>
      <c r="N67" s="137"/>
      <c r="O67" s="137"/>
      <c r="P67" s="137"/>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row>
    <row r="68" spans="1:94" s="26" customFormat="1" ht="15.75" customHeight="1">
      <c r="A68" s="21"/>
      <c r="B68" s="364"/>
      <c r="C68" s="43" t="s">
        <v>128</v>
      </c>
      <c r="D68" s="44"/>
      <c r="E68" s="166"/>
      <c r="F68" s="137"/>
      <c r="G68" s="137"/>
      <c r="H68" s="137"/>
      <c r="I68" s="137"/>
      <c r="J68" s="137"/>
      <c r="K68" s="137"/>
      <c r="L68" s="137"/>
      <c r="M68" s="137"/>
      <c r="N68" s="137"/>
      <c r="O68" s="137"/>
      <c r="P68" s="137"/>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row>
    <row r="69" spans="1:94" s="26" customFormat="1" ht="15.75" customHeight="1">
      <c r="A69" s="21"/>
      <c r="B69" s="358" t="s">
        <v>131</v>
      </c>
      <c r="C69" s="41" t="s">
        <v>126</v>
      </c>
      <c r="D69" s="42"/>
      <c r="E69" s="165"/>
      <c r="F69" s="136"/>
      <c r="G69" s="136"/>
      <c r="H69" s="136"/>
      <c r="I69" s="136"/>
      <c r="J69" s="136"/>
      <c r="K69" s="136"/>
      <c r="L69" s="136"/>
      <c r="M69" s="136"/>
      <c r="N69" s="136"/>
      <c r="O69" s="136"/>
      <c r="P69" s="136"/>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row>
    <row r="70" spans="1:94" s="26" customFormat="1" ht="15.75" customHeight="1">
      <c r="A70" s="21"/>
      <c r="B70" s="359"/>
      <c r="C70" s="43" t="s">
        <v>127</v>
      </c>
      <c r="D70" s="44"/>
      <c r="E70" s="166"/>
      <c r="F70" s="137"/>
      <c r="G70" s="137"/>
      <c r="H70" s="137"/>
      <c r="I70" s="137"/>
      <c r="J70" s="137"/>
      <c r="K70" s="137"/>
      <c r="L70" s="137"/>
      <c r="M70" s="137"/>
      <c r="N70" s="137"/>
      <c r="O70" s="137"/>
      <c r="P70" s="137"/>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row>
    <row r="71" spans="1:94" s="26" customFormat="1" ht="15.75" customHeight="1" thickBot="1">
      <c r="A71" s="21"/>
      <c r="B71" s="360"/>
      <c r="C71" s="45" t="s">
        <v>128</v>
      </c>
      <c r="D71" s="46"/>
      <c r="E71" s="167"/>
      <c r="F71" s="138"/>
      <c r="G71" s="138"/>
      <c r="H71" s="138"/>
      <c r="I71" s="138"/>
      <c r="J71" s="138"/>
      <c r="K71" s="138"/>
      <c r="L71" s="138"/>
      <c r="M71" s="138"/>
      <c r="N71" s="138"/>
      <c r="O71" s="138"/>
      <c r="P71" s="138"/>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row>
    <row r="72" spans="1:94" s="26" customFormat="1" ht="15.75" customHeight="1">
      <c r="A72" s="21"/>
      <c r="B72" s="139"/>
      <c r="C72" s="28"/>
      <c r="D72" s="27"/>
      <c r="E72" s="168"/>
      <c r="F72" s="139"/>
      <c r="G72" s="139"/>
      <c r="H72" s="139"/>
      <c r="I72" s="139"/>
      <c r="J72" s="139"/>
      <c r="K72" s="139"/>
      <c r="L72" s="139"/>
      <c r="M72" s="139"/>
      <c r="N72" s="139"/>
      <c r="O72" s="141"/>
      <c r="P72" s="139"/>
      <c r="Q72" s="27"/>
      <c r="R72" s="27"/>
      <c r="S72" s="27"/>
      <c r="T72" s="27"/>
      <c r="U72" s="27"/>
      <c r="V72" s="27"/>
      <c r="W72" s="29"/>
      <c r="X72" s="29"/>
      <c r="Y72" s="29"/>
      <c r="Z72" s="29"/>
      <c r="AA72" s="29"/>
      <c r="AB72" s="29"/>
      <c r="AC72" s="29"/>
      <c r="AD72" s="29"/>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row>
    <row r="73" spans="1:94" ht="33.75" customHeight="1">
      <c r="B73" s="139" t="s">
        <v>132</v>
      </c>
      <c r="C73" s="28"/>
      <c r="D73" s="27"/>
      <c r="E73" s="168"/>
      <c r="F73" s="139"/>
      <c r="G73" s="139"/>
      <c r="H73" s="139"/>
      <c r="I73" s="139"/>
      <c r="J73" s="139"/>
      <c r="K73" s="139"/>
      <c r="L73" s="139"/>
      <c r="M73" s="139"/>
      <c r="N73" s="139"/>
      <c r="O73" s="141"/>
      <c r="P73" s="139"/>
      <c r="Q73" s="27"/>
      <c r="R73" s="27"/>
      <c r="S73" s="27"/>
      <c r="T73" s="27"/>
      <c r="U73" s="27"/>
      <c r="V73" s="27"/>
      <c r="W73" s="29"/>
      <c r="X73" s="29"/>
      <c r="Y73" s="29"/>
      <c r="Z73" s="29"/>
      <c r="AA73" s="29"/>
      <c r="AB73" s="29"/>
      <c r="AC73" s="29"/>
      <c r="AD73" s="29"/>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row>
    <row r="74" spans="1:94" ht="33.75" customHeight="1">
      <c r="B74" s="139"/>
      <c r="C74" s="28"/>
      <c r="D74" s="27"/>
      <c r="E74" s="168"/>
      <c r="F74" s="139"/>
      <c r="G74" s="139"/>
      <c r="H74" s="139"/>
      <c r="I74" s="139"/>
      <c r="J74" s="139"/>
      <c r="K74" s="139"/>
      <c r="L74" s="139"/>
      <c r="M74" s="139"/>
      <c r="N74" s="139"/>
      <c r="O74" s="141"/>
      <c r="P74" s="139"/>
      <c r="Q74" s="27"/>
      <c r="R74" s="27"/>
      <c r="S74" s="27"/>
      <c r="T74" s="27"/>
      <c r="U74" s="27"/>
      <c r="V74" s="27"/>
      <c r="W74" s="29"/>
      <c r="X74" s="29"/>
      <c r="Y74" s="29"/>
      <c r="Z74" s="29"/>
      <c r="AA74" s="29"/>
      <c r="AB74" s="29"/>
      <c r="AC74" s="29"/>
      <c r="AD74" s="29"/>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row>
    <row r="75" spans="1:94" ht="33.75" customHeight="1">
      <c r="B75" s="139"/>
      <c r="C75" s="28"/>
      <c r="D75" s="27"/>
      <c r="E75" s="168"/>
      <c r="F75" s="139"/>
      <c r="G75" s="139"/>
      <c r="H75" s="139"/>
      <c r="I75" s="139"/>
      <c r="J75" s="139"/>
      <c r="K75" s="139"/>
      <c r="L75" s="139"/>
      <c r="M75" s="139"/>
      <c r="N75" s="139"/>
      <c r="O75" s="141"/>
      <c r="P75" s="139"/>
      <c r="Q75" s="27"/>
      <c r="R75" s="27"/>
      <c r="S75" s="27"/>
      <c r="T75" s="27"/>
      <c r="U75" s="27"/>
      <c r="V75" s="27"/>
      <c r="W75" s="29"/>
      <c r="X75" s="29"/>
      <c r="Y75" s="29"/>
      <c r="Z75" s="29"/>
      <c r="AA75" s="29"/>
      <c r="AB75" s="29"/>
      <c r="AC75" s="29"/>
      <c r="AD75" s="29"/>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row>
    <row r="76" spans="1:94" ht="33.75" customHeight="1">
      <c r="B76" s="139"/>
      <c r="C76" s="28"/>
      <c r="D76" s="27"/>
      <c r="E76" s="168"/>
      <c r="F76" s="139"/>
      <c r="G76" s="139"/>
      <c r="H76" s="139"/>
      <c r="I76" s="139"/>
      <c r="J76" s="139"/>
      <c r="K76" s="139"/>
      <c r="L76" s="139"/>
      <c r="M76" s="139"/>
      <c r="N76" s="139"/>
      <c r="O76" s="141"/>
      <c r="P76" s="139"/>
      <c r="Q76" s="27"/>
      <c r="R76" s="27"/>
      <c r="S76" s="27"/>
      <c r="T76" s="27"/>
      <c r="U76" s="27"/>
      <c r="V76" s="27"/>
      <c r="W76" s="29"/>
      <c r="X76" s="29"/>
      <c r="Y76" s="29"/>
      <c r="Z76" s="29"/>
      <c r="AA76" s="29"/>
      <c r="AB76" s="29"/>
      <c r="AC76" s="29"/>
      <c r="AD76" s="29"/>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row>
    <row r="77" spans="1:94" ht="33.75" customHeight="1">
      <c r="B77" s="139"/>
      <c r="C77" s="28"/>
      <c r="D77" s="27"/>
      <c r="E77" s="168"/>
      <c r="F77" s="139"/>
      <c r="G77" s="139"/>
      <c r="H77" s="139"/>
      <c r="I77" s="139"/>
      <c r="J77" s="139"/>
      <c r="K77" s="139"/>
      <c r="L77" s="139"/>
      <c r="M77" s="139"/>
      <c r="N77" s="139"/>
      <c r="O77" s="141"/>
      <c r="P77" s="139"/>
      <c r="Q77" s="27"/>
      <c r="R77" s="27"/>
      <c r="S77" s="27"/>
      <c r="T77" s="27"/>
      <c r="U77" s="27"/>
      <c r="V77" s="27"/>
      <c r="W77" s="29"/>
      <c r="X77" s="29"/>
      <c r="Y77" s="29"/>
      <c r="Z77" s="29"/>
      <c r="AA77" s="29"/>
      <c r="AB77" s="29"/>
      <c r="AC77" s="29"/>
      <c r="AD77" s="29"/>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row>
    <row r="78" spans="1:94" ht="33.75" customHeight="1">
      <c r="B78" s="139"/>
      <c r="C78" s="28"/>
      <c r="D78" s="27"/>
      <c r="E78" s="168"/>
      <c r="F78" s="139"/>
      <c r="G78" s="139"/>
      <c r="H78" s="139"/>
      <c r="I78" s="139"/>
      <c r="J78" s="139"/>
      <c r="K78" s="139"/>
      <c r="L78" s="139"/>
      <c r="M78" s="139"/>
      <c r="N78" s="139"/>
      <c r="O78" s="141"/>
      <c r="P78" s="139"/>
      <c r="Q78" s="27"/>
      <c r="R78" s="27"/>
      <c r="S78" s="27"/>
      <c r="T78" s="27"/>
      <c r="U78" s="27"/>
      <c r="V78" s="27"/>
      <c r="W78" s="29"/>
      <c r="X78" s="29"/>
      <c r="Y78" s="29"/>
      <c r="Z78" s="29"/>
      <c r="AA78" s="29"/>
      <c r="AB78" s="29"/>
      <c r="AC78" s="29"/>
      <c r="AD78" s="29"/>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row>
    <row r="79" spans="1:94" ht="33.75" customHeight="1">
      <c r="B79" s="139"/>
      <c r="C79" s="28"/>
      <c r="D79" s="27"/>
      <c r="E79" s="168"/>
      <c r="F79" s="139"/>
      <c r="G79" s="139"/>
      <c r="H79" s="139"/>
      <c r="I79" s="139"/>
      <c r="J79" s="139"/>
      <c r="K79" s="139"/>
      <c r="L79" s="139"/>
      <c r="M79" s="139"/>
      <c r="N79" s="139"/>
      <c r="O79" s="141"/>
      <c r="P79" s="139"/>
      <c r="Q79" s="27"/>
      <c r="R79" s="27"/>
      <c r="S79" s="27"/>
      <c r="T79" s="27"/>
      <c r="U79" s="27"/>
      <c r="V79" s="27"/>
      <c r="W79" s="29"/>
      <c r="X79" s="29"/>
      <c r="Y79" s="29"/>
      <c r="Z79" s="29"/>
      <c r="AA79" s="29"/>
      <c r="AB79" s="29"/>
      <c r="AC79" s="29"/>
      <c r="AD79" s="29"/>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row>
    <row r="80" spans="1:94" ht="33.75" customHeight="1">
      <c r="B80" s="139"/>
      <c r="C80" s="28"/>
      <c r="D80" s="27"/>
      <c r="E80" s="168"/>
      <c r="F80" s="139"/>
      <c r="G80" s="139"/>
      <c r="H80" s="139"/>
      <c r="I80" s="139"/>
      <c r="J80" s="139"/>
      <c r="K80" s="139"/>
      <c r="L80" s="139"/>
      <c r="M80" s="139"/>
      <c r="N80" s="139"/>
      <c r="O80" s="141"/>
      <c r="P80" s="139"/>
      <c r="Q80" s="27"/>
      <c r="R80" s="27"/>
      <c r="S80" s="27"/>
      <c r="T80" s="27"/>
      <c r="U80" s="27"/>
      <c r="V80" s="27"/>
      <c r="W80" s="29"/>
      <c r="X80" s="29"/>
      <c r="Y80" s="29"/>
      <c r="Z80" s="29"/>
      <c r="AA80" s="29"/>
      <c r="AB80" s="29"/>
      <c r="AC80" s="29"/>
      <c r="AD80" s="29"/>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row>
    <row r="81" spans="2:94" ht="33.75" customHeight="1">
      <c r="B81" s="139"/>
      <c r="C81" s="28"/>
      <c r="D81" s="27"/>
      <c r="E81" s="168"/>
      <c r="F81" s="139"/>
      <c r="G81" s="139"/>
      <c r="H81" s="139"/>
      <c r="I81" s="139"/>
      <c r="J81" s="139"/>
      <c r="K81" s="139"/>
      <c r="L81" s="139"/>
      <c r="M81" s="139"/>
      <c r="N81" s="139"/>
      <c r="O81" s="141"/>
      <c r="P81" s="139"/>
      <c r="Q81" s="27"/>
      <c r="R81" s="27"/>
      <c r="S81" s="27"/>
      <c r="T81" s="27"/>
      <c r="U81" s="27"/>
      <c r="V81" s="27"/>
      <c r="W81" s="29"/>
      <c r="X81" s="29"/>
      <c r="Y81" s="29"/>
      <c r="Z81" s="29"/>
      <c r="AA81" s="29"/>
      <c r="AB81" s="29"/>
      <c r="AC81" s="29"/>
      <c r="AD81" s="29"/>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row>
    <row r="82" spans="2:94" ht="33.75" customHeight="1">
      <c r="B82" s="139"/>
      <c r="C82" s="28"/>
      <c r="D82" s="27"/>
      <c r="E82" s="168"/>
      <c r="F82" s="139"/>
      <c r="G82" s="139"/>
      <c r="H82" s="139"/>
      <c r="I82" s="139"/>
      <c r="J82" s="139"/>
      <c r="K82" s="139"/>
      <c r="L82" s="139"/>
      <c r="M82" s="139"/>
      <c r="N82" s="139"/>
      <c r="O82" s="141"/>
      <c r="P82" s="139"/>
      <c r="Q82" s="27"/>
      <c r="R82" s="27"/>
      <c r="S82" s="27"/>
      <c r="T82" s="27"/>
      <c r="U82" s="27"/>
      <c r="V82" s="27"/>
      <c r="W82" s="29"/>
      <c r="X82" s="29"/>
      <c r="Y82" s="29"/>
      <c r="Z82" s="29"/>
      <c r="AA82" s="29"/>
      <c r="AB82" s="29"/>
      <c r="AC82" s="29"/>
      <c r="AD82" s="29"/>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row>
    <row r="83" spans="2:94" ht="33.75" customHeight="1">
      <c r="B83" s="139"/>
      <c r="C83" s="28"/>
      <c r="D83" s="27"/>
      <c r="E83" s="168"/>
      <c r="F83" s="139"/>
      <c r="G83" s="139"/>
      <c r="H83" s="139"/>
      <c r="I83" s="139"/>
      <c r="J83" s="139"/>
      <c r="K83" s="139"/>
      <c r="L83" s="139"/>
      <c r="M83" s="139"/>
      <c r="N83" s="139"/>
      <c r="O83" s="141"/>
      <c r="P83" s="139"/>
      <c r="Q83" s="27"/>
      <c r="R83" s="27"/>
      <c r="S83" s="27"/>
      <c r="T83" s="27"/>
      <c r="U83" s="27"/>
      <c r="V83" s="27"/>
      <c r="W83" s="29"/>
      <c r="X83" s="29"/>
      <c r="Y83" s="29"/>
      <c r="Z83" s="29"/>
      <c r="AA83" s="29"/>
      <c r="AB83" s="29"/>
      <c r="AC83" s="29"/>
      <c r="AD83" s="29"/>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row>
    <row r="84" spans="2:94" ht="33.75" customHeight="1">
      <c r="B84" s="139"/>
      <c r="C84" s="28"/>
      <c r="D84" s="27"/>
      <c r="E84" s="168"/>
      <c r="F84" s="139"/>
      <c r="G84" s="139"/>
      <c r="H84" s="139"/>
      <c r="I84" s="139"/>
      <c r="J84" s="139"/>
      <c r="K84" s="139"/>
      <c r="L84" s="139"/>
      <c r="M84" s="139"/>
      <c r="N84" s="139"/>
      <c r="O84" s="141"/>
      <c r="P84" s="139"/>
      <c r="Q84" s="27"/>
      <c r="R84" s="27"/>
      <c r="S84" s="27"/>
      <c r="T84" s="27"/>
      <c r="U84" s="27"/>
      <c r="V84" s="27"/>
      <c r="W84" s="29"/>
      <c r="X84" s="29"/>
      <c r="Y84" s="29"/>
      <c r="Z84" s="29"/>
      <c r="AA84" s="29"/>
      <c r="AB84" s="29"/>
      <c r="AC84" s="29"/>
      <c r="AD84" s="29"/>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row>
    <row r="85" spans="2:94" ht="33.75" customHeight="1">
      <c r="B85" s="139"/>
      <c r="C85" s="28"/>
      <c r="D85" s="27"/>
      <c r="E85" s="168"/>
      <c r="F85" s="139"/>
      <c r="G85" s="139"/>
      <c r="H85" s="139"/>
      <c r="I85" s="139"/>
      <c r="J85" s="139"/>
      <c r="K85" s="139"/>
      <c r="L85" s="139"/>
      <c r="M85" s="139"/>
      <c r="N85" s="139"/>
      <c r="O85" s="141"/>
      <c r="P85" s="139"/>
      <c r="Q85" s="27"/>
      <c r="R85" s="27"/>
      <c r="S85" s="27"/>
      <c r="T85" s="27"/>
      <c r="U85" s="27"/>
      <c r="V85" s="27"/>
      <c r="W85" s="29"/>
      <c r="X85" s="29"/>
      <c r="Y85" s="29"/>
      <c r="Z85" s="29"/>
      <c r="AA85" s="29"/>
      <c r="AB85" s="29"/>
      <c r="AC85" s="29"/>
      <c r="AD85" s="29"/>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row>
    <row r="86" spans="2:94" ht="33.75" customHeight="1">
      <c r="B86" s="139"/>
      <c r="C86" s="28"/>
      <c r="D86" s="27"/>
      <c r="E86" s="168"/>
      <c r="F86" s="139"/>
      <c r="G86" s="139"/>
      <c r="H86" s="139"/>
      <c r="I86" s="139"/>
      <c r="J86" s="139"/>
      <c r="K86" s="139"/>
      <c r="L86" s="139"/>
      <c r="M86" s="139"/>
      <c r="N86" s="139"/>
      <c r="O86" s="141"/>
      <c r="P86" s="139"/>
      <c r="Q86" s="27"/>
      <c r="R86" s="27"/>
      <c r="S86" s="27"/>
      <c r="T86" s="27"/>
      <c r="U86" s="27"/>
      <c r="V86" s="27"/>
      <c r="W86" s="29"/>
      <c r="X86" s="29"/>
      <c r="Y86" s="29"/>
      <c r="Z86" s="29"/>
      <c r="AA86" s="29"/>
      <c r="AB86" s="29"/>
      <c r="AC86" s="29"/>
      <c r="AD86" s="29"/>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row>
    <row r="87" spans="2:94" ht="33.75" customHeight="1">
      <c r="B87" s="139"/>
      <c r="C87" s="28"/>
      <c r="D87" s="27"/>
      <c r="E87" s="168"/>
      <c r="F87" s="139"/>
      <c r="G87" s="139"/>
      <c r="H87" s="139"/>
      <c r="I87" s="139"/>
      <c r="J87" s="139"/>
      <c r="K87" s="139"/>
      <c r="L87" s="139"/>
      <c r="M87" s="139"/>
      <c r="N87" s="139"/>
      <c r="O87" s="141"/>
      <c r="P87" s="139"/>
      <c r="Q87" s="27"/>
      <c r="R87" s="27"/>
      <c r="S87" s="27"/>
      <c r="T87" s="27"/>
      <c r="U87" s="27"/>
      <c r="V87" s="27"/>
      <c r="W87" s="29"/>
      <c r="X87" s="29"/>
      <c r="Y87" s="29"/>
      <c r="Z87" s="29"/>
      <c r="AA87" s="29"/>
      <c r="AB87" s="29"/>
      <c r="AC87" s="29"/>
      <c r="AD87" s="29"/>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row>
    <row r="88" spans="2:94" ht="33.75" customHeight="1">
      <c r="B88" s="139"/>
      <c r="C88" s="28"/>
      <c r="D88" s="27"/>
      <c r="E88" s="168"/>
      <c r="F88" s="139"/>
      <c r="G88" s="139"/>
      <c r="H88" s="139"/>
      <c r="I88" s="139"/>
      <c r="J88" s="139"/>
      <c r="K88" s="139"/>
      <c r="L88" s="139"/>
      <c r="M88" s="139"/>
      <c r="N88" s="139"/>
      <c r="O88" s="141"/>
      <c r="P88" s="139"/>
      <c r="Q88" s="27"/>
      <c r="R88" s="27"/>
      <c r="S88" s="27"/>
      <c r="T88" s="27"/>
      <c r="U88" s="27"/>
      <c r="V88" s="27"/>
      <c r="W88" s="29"/>
      <c r="X88" s="29"/>
      <c r="Y88" s="29"/>
      <c r="Z88" s="29"/>
      <c r="AA88" s="29"/>
      <c r="AB88" s="29"/>
      <c r="AC88" s="29"/>
      <c r="AD88" s="29"/>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row>
    <row r="89" spans="2:94" ht="33.75" customHeight="1">
      <c r="B89" s="140"/>
      <c r="C89" s="30"/>
      <c r="D89" s="25"/>
      <c r="E89" s="169"/>
      <c r="F89" s="140"/>
      <c r="G89" s="140"/>
      <c r="H89" s="140"/>
      <c r="I89" s="140"/>
      <c r="J89" s="140"/>
      <c r="K89" s="140"/>
      <c r="L89" s="140"/>
      <c r="M89" s="140"/>
      <c r="N89" s="140"/>
      <c r="O89" s="195"/>
      <c r="P89" s="140"/>
      <c r="Q89" s="25"/>
      <c r="R89" s="25"/>
      <c r="S89" s="25"/>
      <c r="T89" s="25"/>
      <c r="U89" s="25"/>
      <c r="V89" s="25"/>
      <c r="W89" s="31"/>
      <c r="X89" s="31"/>
      <c r="Y89" s="31"/>
      <c r="Z89" s="31"/>
      <c r="AA89" s="31"/>
      <c r="AB89" s="31"/>
      <c r="AC89" s="31"/>
      <c r="AD89" s="31"/>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row>
    <row r="90" spans="2:94" ht="33.75" customHeight="1">
      <c r="B90" s="141"/>
      <c r="C90" s="33"/>
      <c r="D90" s="32"/>
      <c r="E90" s="170"/>
      <c r="F90" s="141"/>
      <c r="G90" s="141"/>
      <c r="H90" s="141"/>
      <c r="I90" s="141"/>
      <c r="J90" s="141"/>
      <c r="K90" s="141"/>
      <c r="L90" s="141"/>
      <c r="M90" s="141"/>
      <c r="N90" s="141"/>
      <c r="O90" s="141"/>
      <c r="P90" s="141"/>
      <c r="Q90" s="32"/>
      <c r="R90" s="32"/>
      <c r="S90" s="32"/>
      <c r="T90" s="32"/>
      <c r="U90" s="32"/>
      <c r="V90" s="32"/>
      <c r="W90" s="34"/>
      <c r="X90" s="34"/>
      <c r="Y90" s="34"/>
      <c r="Z90" s="34"/>
      <c r="AA90" s="34"/>
      <c r="AB90" s="34"/>
      <c r="AC90" s="34"/>
      <c r="AD90" s="34"/>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row>
    <row r="91" spans="2:94" ht="33.75" customHeight="1">
      <c r="B91" s="141"/>
      <c r="C91" s="33"/>
      <c r="D91" s="32"/>
      <c r="E91" s="170"/>
      <c r="F91" s="141"/>
      <c r="G91" s="141"/>
      <c r="H91" s="141"/>
      <c r="I91" s="141"/>
      <c r="J91" s="141"/>
      <c r="K91" s="141"/>
      <c r="L91" s="141"/>
      <c r="M91" s="141"/>
      <c r="N91" s="141"/>
      <c r="O91" s="141"/>
      <c r="P91" s="141"/>
      <c r="Q91" s="32"/>
      <c r="R91" s="32"/>
      <c r="S91" s="32"/>
      <c r="T91" s="32"/>
      <c r="U91" s="32"/>
      <c r="V91" s="32"/>
      <c r="W91" s="34"/>
      <c r="X91" s="34"/>
      <c r="Y91" s="34"/>
      <c r="Z91" s="34"/>
      <c r="AA91" s="34"/>
      <c r="AB91" s="34"/>
      <c r="AC91" s="34"/>
      <c r="AD91" s="34"/>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row>
    <row r="92" spans="2:94" ht="33.75" customHeight="1">
      <c r="B92" s="141"/>
      <c r="C92" s="33"/>
      <c r="D92" s="32"/>
      <c r="E92" s="170"/>
      <c r="F92" s="141"/>
      <c r="G92" s="141"/>
      <c r="H92" s="141"/>
      <c r="I92" s="141"/>
      <c r="J92" s="141"/>
      <c r="K92" s="141"/>
      <c r="L92" s="141"/>
      <c r="M92" s="141"/>
      <c r="N92" s="141"/>
      <c r="O92" s="141"/>
      <c r="P92" s="141"/>
      <c r="Q92" s="32"/>
      <c r="R92" s="32"/>
      <c r="S92" s="32"/>
      <c r="T92" s="32"/>
      <c r="U92" s="32"/>
      <c r="V92" s="32"/>
      <c r="W92" s="34"/>
      <c r="X92" s="34"/>
      <c r="Y92" s="34"/>
      <c r="Z92" s="34"/>
      <c r="AA92" s="34"/>
      <c r="AB92" s="34"/>
      <c r="AC92" s="34"/>
      <c r="AD92" s="34"/>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row>
    <row r="93" spans="2:94" ht="33.75" customHeight="1">
      <c r="B93" s="141"/>
      <c r="C93" s="33"/>
      <c r="D93" s="32"/>
      <c r="E93" s="170"/>
      <c r="F93" s="141"/>
      <c r="G93" s="141"/>
      <c r="H93" s="141"/>
      <c r="I93" s="141"/>
      <c r="J93" s="141"/>
      <c r="K93" s="141"/>
      <c r="L93" s="141"/>
      <c r="M93" s="141"/>
      <c r="N93" s="141"/>
      <c r="O93" s="141"/>
      <c r="P93" s="141"/>
      <c r="Q93" s="32"/>
      <c r="R93" s="32"/>
      <c r="S93" s="32"/>
      <c r="T93" s="32"/>
      <c r="U93" s="32"/>
      <c r="V93" s="32"/>
      <c r="W93" s="34"/>
      <c r="X93" s="34"/>
      <c r="Y93" s="34"/>
      <c r="Z93" s="34"/>
      <c r="AA93" s="34"/>
      <c r="AB93" s="34"/>
      <c r="AC93" s="34"/>
      <c r="AD93" s="34"/>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row>
    <row r="94" spans="2:94" ht="33.75" customHeight="1">
      <c r="B94" s="141"/>
      <c r="C94" s="33"/>
      <c r="D94" s="32"/>
      <c r="E94" s="170"/>
      <c r="F94" s="141"/>
      <c r="G94" s="141"/>
      <c r="H94" s="141"/>
      <c r="I94" s="141"/>
      <c r="J94" s="141"/>
      <c r="K94" s="141"/>
      <c r="L94" s="141"/>
      <c r="M94" s="141"/>
      <c r="N94" s="141"/>
      <c r="O94" s="141"/>
      <c r="P94" s="141"/>
      <c r="Q94" s="32"/>
      <c r="R94" s="32"/>
      <c r="S94" s="32"/>
      <c r="T94" s="32"/>
      <c r="U94" s="32"/>
      <c r="V94" s="32"/>
      <c r="W94" s="34"/>
      <c r="X94" s="34"/>
      <c r="Y94" s="34"/>
      <c r="Z94" s="34"/>
      <c r="AA94" s="34"/>
      <c r="AB94" s="34"/>
      <c r="AC94" s="34"/>
      <c r="AD94" s="34"/>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row>
    <row r="95" spans="2:94" ht="33.75" customHeight="1">
      <c r="B95" s="141"/>
      <c r="C95" s="33"/>
      <c r="D95" s="32"/>
      <c r="E95" s="170"/>
      <c r="F95" s="141"/>
      <c r="G95" s="141"/>
      <c r="H95" s="141"/>
      <c r="I95" s="141"/>
      <c r="J95" s="141"/>
      <c r="K95" s="141"/>
      <c r="L95" s="141"/>
      <c r="M95" s="141"/>
      <c r="N95" s="141"/>
      <c r="O95" s="141"/>
      <c r="P95" s="141"/>
      <c r="Q95" s="32"/>
      <c r="R95" s="32"/>
      <c r="S95" s="32"/>
      <c r="T95" s="32"/>
      <c r="U95" s="32"/>
      <c r="V95" s="32"/>
      <c r="W95" s="34"/>
      <c r="X95" s="34"/>
      <c r="Y95" s="34"/>
      <c r="Z95" s="34"/>
      <c r="AA95" s="34"/>
      <c r="AB95" s="34"/>
      <c r="AC95" s="34"/>
      <c r="AD95" s="34"/>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row>
    <row r="96" spans="2:94" ht="33.75" customHeight="1">
      <c r="B96" s="141"/>
      <c r="C96" s="33"/>
      <c r="D96" s="32"/>
      <c r="E96" s="170"/>
      <c r="F96" s="141"/>
      <c r="G96" s="141"/>
      <c r="H96" s="141"/>
      <c r="I96" s="141"/>
      <c r="J96" s="141"/>
      <c r="K96" s="141"/>
      <c r="L96" s="141"/>
      <c r="M96" s="141"/>
      <c r="N96" s="141"/>
      <c r="O96" s="141"/>
      <c r="P96" s="141"/>
      <c r="Q96" s="32"/>
      <c r="R96" s="32"/>
      <c r="S96" s="32"/>
      <c r="T96" s="32"/>
      <c r="U96" s="32"/>
      <c r="V96" s="32"/>
      <c r="W96" s="34"/>
      <c r="X96" s="34"/>
      <c r="Y96" s="34"/>
      <c r="Z96" s="34"/>
      <c r="AA96" s="34"/>
      <c r="AB96" s="34"/>
      <c r="AC96" s="34"/>
      <c r="AD96" s="34"/>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row>
    <row r="97" spans="2:94" ht="33.75" customHeight="1">
      <c r="B97" s="141"/>
      <c r="C97" s="33"/>
      <c r="D97" s="32"/>
      <c r="E97" s="170"/>
      <c r="F97" s="141"/>
      <c r="G97" s="141"/>
      <c r="H97" s="141"/>
      <c r="I97" s="141"/>
      <c r="J97" s="141"/>
      <c r="K97" s="141"/>
      <c r="L97" s="141"/>
      <c r="M97" s="141"/>
      <c r="N97" s="141"/>
      <c r="O97" s="141"/>
      <c r="P97" s="141"/>
      <c r="Q97" s="32"/>
      <c r="R97" s="32"/>
      <c r="S97" s="32"/>
      <c r="T97" s="32"/>
      <c r="U97" s="32"/>
      <c r="V97" s="32"/>
      <c r="W97" s="34"/>
      <c r="X97" s="34"/>
      <c r="Y97" s="34"/>
      <c r="Z97" s="34"/>
      <c r="AA97" s="34"/>
      <c r="AB97" s="34"/>
      <c r="AC97" s="34"/>
      <c r="AD97" s="34"/>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row>
    <row r="98" spans="2:94" ht="33.75" customHeight="1">
      <c r="B98" s="141"/>
      <c r="C98" s="33"/>
      <c r="D98" s="32"/>
      <c r="E98" s="170"/>
      <c r="F98" s="141"/>
      <c r="G98" s="141"/>
      <c r="H98" s="141"/>
      <c r="I98" s="141"/>
      <c r="J98" s="141"/>
      <c r="K98" s="141"/>
      <c r="L98" s="141"/>
      <c r="M98" s="141"/>
      <c r="N98" s="141"/>
      <c r="O98" s="141"/>
      <c r="P98" s="141"/>
      <c r="Q98" s="32"/>
      <c r="R98" s="32"/>
      <c r="S98" s="32"/>
      <c r="T98" s="32"/>
      <c r="U98" s="32"/>
      <c r="V98" s="32"/>
      <c r="W98" s="34"/>
      <c r="X98" s="34"/>
      <c r="Y98" s="34"/>
      <c r="Z98" s="34"/>
      <c r="AA98" s="34"/>
      <c r="AB98" s="34"/>
      <c r="AC98" s="34"/>
      <c r="AD98" s="34"/>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row>
    <row r="99" spans="2:94" ht="33.75" customHeight="1">
      <c r="B99" s="141"/>
      <c r="C99" s="33"/>
      <c r="D99" s="32"/>
      <c r="E99" s="170"/>
      <c r="F99" s="141"/>
      <c r="G99" s="141"/>
      <c r="H99" s="141"/>
      <c r="I99" s="141"/>
      <c r="J99" s="141"/>
      <c r="K99" s="141"/>
      <c r="L99" s="141"/>
      <c r="M99" s="141"/>
      <c r="N99" s="141"/>
      <c r="O99" s="141"/>
      <c r="P99" s="141"/>
      <c r="Q99" s="32"/>
      <c r="R99" s="32"/>
      <c r="S99" s="32"/>
      <c r="T99" s="32"/>
      <c r="U99" s="32"/>
      <c r="V99" s="32"/>
      <c r="W99" s="34"/>
      <c r="X99" s="34"/>
      <c r="Y99" s="34"/>
      <c r="Z99" s="34"/>
      <c r="AA99" s="34"/>
      <c r="AB99" s="34"/>
      <c r="AC99" s="34"/>
      <c r="AD99" s="34"/>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row>
    <row r="100" spans="2:94" ht="33.75" customHeight="1">
      <c r="B100" s="141"/>
      <c r="C100" s="33"/>
      <c r="D100" s="32"/>
      <c r="E100" s="170"/>
      <c r="F100" s="141"/>
      <c r="G100" s="141"/>
      <c r="H100" s="141"/>
      <c r="I100" s="141"/>
      <c r="J100" s="141"/>
      <c r="K100" s="141"/>
      <c r="L100" s="141"/>
      <c r="M100" s="141"/>
      <c r="N100" s="141"/>
      <c r="O100" s="141"/>
      <c r="P100" s="141"/>
      <c r="Q100" s="32"/>
      <c r="R100" s="32"/>
      <c r="S100" s="32"/>
      <c r="T100" s="32"/>
      <c r="U100" s="32"/>
      <c r="V100" s="32"/>
      <c r="W100" s="34"/>
      <c r="X100" s="34"/>
      <c r="Y100" s="34"/>
      <c r="Z100" s="34"/>
      <c r="AA100" s="34"/>
      <c r="AB100" s="34"/>
      <c r="AC100" s="34"/>
      <c r="AD100" s="34"/>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row>
    <row r="101" spans="2:94" ht="33.75" customHeight="1">
      <c r="B101" s="141"/>
      <c r="C101" s="33"/>
      <c r="D101" s="32"/>
      <c r="E101" s="170"/>
      <c r="F101" s="141"/>
      <c r="G101" s="141"/>
      <c r="H101" s="141"/>
      <c r="I101" s="141"/>
      <c r="J101" s="141"/>
      <c r="K101" s="141"/>
      <c r="L101" s="141"/>
      <c r="M101" s="141"/>
      <c r="N101" s="141"/>
      <c r="O101" s="141"/>
      <c r="P101" s="141"/>
      <c r="Q101" s="32"/>
      <c r="R101" s="32"/>
      <c r="S101" s="32"/>
      <c r="T101" s="32"/>
      <c r="U101" s="32"/>
      <c r="V101" s="32"/>
      <c r="W101" s="34"/>
      <c r="X101" s="34"/>
      <c r="Y101" s="34"/>
      <c r="Z101" s="34"/>
      <c r="AA101" s="34"/>
      <c r="AB101" s="34"/>
      <c r="AC101" s="34"/>
      <c r="AD101" s="34"/>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row>
    <row r="102" spans="2:94" ht="33.75" customHeight="1">
      <c r="B102" s="141"/>
      <c r="C102" s="33"/>
      <c r="D102" s="32"/>
      <c r="E102" s="170"/>
      <c r="F102" s="141"/>
      <c r="G102" s="141"/>
      <c r="H102" s="141"/>
      <c r="I102" s="141"/>
      <c r="J102" s="141"/>
      <c r="K102" s="141"/>
      <c r="L102" s="141"/>
      <c r="M102" s="141"/>
      <c r="N102" s="141"/>
      <c r="O102" s="141"/>
      <c r="P102" s="141"/>
      <c r="Q102" s="32"/>
      <c r="R102" s="32"/>
      <c r="S102" s="32"/>
      <c r="T102" s="32"/>
      <c r="U102" s="32"/>
      <c r="V102" s="32"/>
      <c r="W102" s="34"/>
      <c r="X102" s="34"/>
      <c r="Y102" s="34"/>
      <c r="Z102" s="34"/>
      <c r="AA102" s="34"/>
      <c r="AB102" s="34"/>
      <c r="AC102" s="34"/>
      <c r="AD102" s="34"/>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row>
    <row r="103" spans="2:94" ht="33.75" customHeight="1">
      <c r="B103" s="141"/>
      <c r="C103" s="33"/>
      <c r="D103" s="32"/>
      <c r="E103" s="170"/>
      <c r="F103" s="141"/>
      <c r="G103" s="141"/>
      <c r="H103" s="141"/>
      <c r="I103" s="141"/>
      <c r="J103" s="141"/>
      <c r="K103" s="141"/>
      <c r="L103" s="141"/>
      <c r="M103" s="141"/>
      <c r="N103" s="141"/>
      <c r="O103" s="141"/>
      <c r="P103" s="141"/>
      <c r="Q103" s="32"/>
      <c r="R103" s="32"/>
      <c r="S103" s="32"/>
      <c r="T103" s="32"/>
      <c r="U103" s="32"/>
      <c r="V103" s="32"/>
      <c r="W103" s="34"/>
      <c r="X103" s="34"/>
      <c r="Y103" s="34"/>
      <c r="Z103" s="34"/>
      <c r="AA103" s="34"/>
      <c r="AB103" s="34"/>
      <c r="AC103" s="34"/>
      <c r="AD103" s="34"/>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row>
    <row r="104" spans="2:94" ht="33.75" customHeight="1">
      <c r="B104" s="141"/>
      <c r="C104" s="33"/>
      <c r="D104" s="32"/>
      <c r="E104" s="170"/>
      <c r="F104" s="141"/>
      <c r="G104" s="141"/>
      <c r="H104" s="141"/>
      <c r="I104" s="141"/>
      <c r="J104" s="141"/>
      <c r="K104" s="141"/>
      <c r="L104" s="141"/>
      <c r="M104" s="141"/>
      <c r="N104" s="141"/>
      <c r="O104" s="141"/>
      <c r="P104" s="141"/>
      <c r="Q104" s="32"/>
      <c r="R104" s="32"/>
      <c r="S104" s="32"/>
      <c r="T104" s="32"/>
      <c r="U104" s="32"/>
      <c r="V104" s="32"/>
      <c r="W104" s="34"/>
      <c r="X104" s="34"/>
      <c r="Y104" s="34"/>
      <c r="Z104" s="34"/>
      <c r="AA104" s="34"/>
      <c r="AB104" s="34"/>
      <c r="AC104" s="34"/>
      <c r="AD104" s="34"/>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row>
    <row r="105" spans="2:94" ht="33.75" customHeight="1">
      <c r="B105" s="141"/>
      <c r="C105" s="33"/>
      <c r="D105" s="32"/>
      <c r="E105" s="170"/>
      <c r="F105" s="141"/>
      <c r="G105" s="141"/>
      <c r="H105" s="141"/>
      <c r="I105" s="141"/>
      <c r="J105" s="141"/>
      <c r="K105" s="141"/>
      <c r="L105" s="141"/>
      <c r="M105" s="141"/>
      <c r="N105" s="141"/>
      <c r="O105" s="141"/>
      <c r="P105" s="141"/>
      <c r="Q105" s="32"/>
      <c r="R105" s="32"/>
      <c r="S105" s="32"/>
      <c r="T105" s="32"/>
      <c r="U105" s="32"/>
      <c r="V105" s="32"/>
      <c r="W105" s="34"/>
      <c r="X105" s="34"/>
      <c r="Y105" s="34"/>
      <c r="Z105" s="34"/>
      <c r="AA105" s="34"/>
      <c r="AB105" s="34"/>
      <c r="AC105" s="34"/>
      <c r="AD105" s="34"/>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row>
    <row r="106" spans="2:94" ht="33.75" customHeight="1">
      <c r="B106" s="141"/>
      <c r="C106" s="33"/>
      <c r="D106" s="32"/>
      <c r="E106" s="170"/>
      <c r="F106" s="141"/>
      <c r="G106" s="141"/>
      <c r="H106" s="141"/>
      <c r="I106" s="141"/>
      <c r="J106" s="141"/>
      <c r="K106" s="141"/>
      <c r="L106" s="141"/>
      <c r="M106" s="141"/>
      <c r="N106" s="141"/>
      <c r="O106" s="141"/>
      <c r="P106" s="141"/>
      <c r="Q106" s="32"/>
      <c r="R106" s="32"/>
      <c r="S106" s="32"/>
      <c r="T106" s="32"/>
      <c r="U106" s="32"/>
      <c r="V106" s="32"/>
      <c r="W106" s="34"/>
      <c r="X106" s="34"/>
      <c r="Y106" s="34"/>
      <c r="Z106" s="34"/>
      <c r="AA106" s="34"/>
      <c r="AB106" s="34"/>
      <c r="AC106" s="34"/>
      <c r="AD106" s="34"/>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row>
    <row r="107" spans="2:94" ht="33.75" customHeight="1">
      <c r="B107" s="141"/>
      <c r="C107" s="33"/>
      <c r="D107" s="32"/>
      <c r="E107" s="170"/>
      <c r="F107" s="141"/>
      <c r="G107" s="141"/>
      <c r="H107" s="141"/>
      <c r="I107" s="141"/>
      <c r="J107" s="141"/>
      <c r="K107" s="141"/>
      <c r="L107" s="141"/>
      <c r="M107" s="141"/>
      <c r="N107" s="141"/>
      <c r="O107" s="141"/>
      <c r="P107" s="141"/>
      <c r="Q107" s="32"/>
      <c r="R107" s="32"/>
      <c r="S107" s="32"/>
      <c r="T107" s="32"/>
      <c r="U107" s="32"/>
      <c r="V107" s="32"/>
      <c r="W107" s="34"/>
      <c r="X107" s="34"/>
      <c r="Y107" s="34"/>
      <c r="Z107" s="34"/>
      <c r="AA107" s="34"/>
      <c r="AB107" s="34"/>
      <c r="AC107" s="34"/>
      <c r="AD107" s="34"/>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row>
    <row r="108" spans="2:94" ht="33.75" customHeight="1">
      <c r="B108" s="141"/>
      <c r="C108" s="33"/>
      <c r="D108" s="32"/>
      <c r="E108" s="170"/>
      <c r="F108" s="141"/>
      <c r="G108" s="141"/>
      <c r="H108" s="141"/>
      <c r="I108" s="141"/>
      <c r="J108" s="141"/>
      <c r="K108" s="141"/>
      <c r="L108" s="141"/>
      <c r="M108" s="141"/>
      <c r="N108" s="141"/>
      <c r="O108" s="141"/>
      <c r="P108" s="141"/>
      <c r="Q108" s="32"/>
      <c r="R108" s="32"/>
      <c r="S108" s="32"/>
      <c r="T108" s="32"/>
      <c r="U108" s="32"/>
      <c r="V108" s="32"/>
      <c r="W108" s="34"/>
      <c r="X108" s="34"/>
      <c r="Y108" s="34"/>
      <c r="Z108" s="34"/>
      <c r="AA108" s="34"/>
      <c r="AB108" s="34"/>
      <c r="AC108" s="34"/>
      <c r="AD108" s="34"/>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row>
    <row r="109" spans="2:94" ht="33.75" customHeight="1">
      <c r="B109" s="141"/>
      <c r="C109" s="33"/>
      <c r="D109" s="32"/>
      <c r="E109" s="170"/>
      <c r="F109" s="141"/>
      <c r="G109" s="141"/>
      <c r="H109" s="141"/>
      <c r="I109" s="141"/>
      <c r="J109" s="141"/>
      <c r="K109" s="141"/>
      <c r="L109" s="141"/>
      <c r="M109" s="141"/>
      <c r="N109" s="141"/>
      <c r="O109" s="141"/>
      <c r="P109" s="141"/>
      <c r="Q109" s="32"/>
      <c r="R109" s="32"/>
      <c r="S109" s="32"/>
      <c r="T109" s="32"/>
      <c r="U109" s="32"/>
      <c r="V109" s="32"/>
      <c r="W109" s="34"/>
      <c r="X109" s="34"/>
      <c r="Y109" s="34"/>
      <c r="Z109" s="34"/>
      <c r="AA109" s="34"/>
      <c r="AB109" s="34"/>
      <c r="AC109" s="34"/>
      <c r="AD109" s="34"/>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row>
    <row r="110" spans="2:94" ht="33.75" customHeight="1">
      <c r="B110" s="141"/>
      <c r="C110" s="33"/>
      <c r="D110" s="32"/>
      <c r="E110" s="170"/>
      <c r="F110" s="141"/>
      <c r="G110" s="141"/>
      <c r="H110" s="141"/>
      <c r="I110" s="141"/>
      <c r="J110" s="141"/>
      <c r="K110" s="141"/>
      <c r="L110" s="141"/>
      <c r="M110" s="141"/>
      <c r="N110" s="141"/>
      <c r="O110" s="141"/>
      <c r="P110" s="141"/>
      <c r="Q110" s="32"/>
      <c r="R110" s="32"/>
      <c r="S110" s="32"/>
      <c r="T110" s="32"/>
      <c r="U110" s="32"/>
      <c r="V110" s="32"/>
      <c r="W110" s="34"/>
      <c r="X110" s="34"/>
      <c r="Y110" s="34"/>
      <c r="Z110" s="34"/>
      <c r="AA110" s="34"/>
      <c r="AB110" s="34"/>
      <c r="AC110" s="34"/>
      <c r="AD110" s="34"/>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row>
    <row r="111" spans="2:94" ht="33.75" customHeight="1">
      <c r="B111" s="141"/>
      <c r="C111" s="33"/>
      <c r="D111" s="32"/>
      <c r="E111" s="170"/>
      <c r="F111" s="141"/>
      <c r="G111" s="141"/>
      <c r="H111" s="141"/>
      <c r="I111" s="141"/>
      <c r="J111" s="141"/>
      <c r="K111" s="141"/>
      <c r="L111" s="141"/>
      <c r="M111" s="141"/>
      <c r="N111" s="141"/>
      <c r="O111" s="141"/>
      <c r="P111" s="141"/>
      <c r="Q111" s="32"/>
      <c r="R111" s="32"/>
      <c r="S111" s="32"/>
      <c r="T111" s="32"/>
      <c r="U111" s="32"/>
      <c r="V111" s="32"/>
      <c r="W111" s="34"/>
      <c r="X111" s="34"/>
      <c r="Y111" s="34"/>
      <c r="Z111" s="34"/>
      <c r="AA111" s="34"/>
      <c r="AB111" s="34"/>
      <c r="AC111" s="34"/>
      <c r="AD111" s="34"/>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row>
    <row r="112" spans="2:94" ht="33.75" customHeight="1">
      <c r="B112" s="141"/>
      <c r="C112" s="33"/>
      <c r="D112" s="32"/>
      <c r="E112" s="170"/>
      <c r="F112" s="141"/>
      <c r="G112" s="141"/>
      <c r="H112" s="141"/>
      <c r="I112" s="141"/>
      <c r="J112" s="141"/>
      <c r="K112" s="141"/>
      <c r="L112" s="141"/>
      <c r="M112" s="141"/>
      <c r="N112" s="141"/>
      <c r="O112" s="141"/>
      <c r="P112" s="141"/>
      <c r="Q112" s="32"/>
      <c r="R112" s="32"/>
      <c r="S112" s="32"/>
      <c r="T112" s="32"/>
      <c r="U112" s="32"/>
      <c r="V112" s="32"/>
      <c r="W112" s="34"/>
      <c r="X112" s="34"/>
      <c r="Y112" s="34"/>
      <c r="Z112" s="34"/>
      <c r="AA112" s="34"/>
      <c r="AB112" s="34"/>
      <c r="AC112" s="34"/>
      <c r="AD112" s="34"/>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row>
    <row r="113" spans="2:94" ht="33.75" customHeight="1">
      <c r="B113" s="141"/>
      <c r="C113" s="33"/>
      <c r="D113" s="32"/>
      <c r="E113" s="170"/>
      <c r="F113" s="141"/>
      <c r="G113" s="141"/>
      <c r="H113" s="141"/>
      <c r="I113" s="141"/>
      <c r="J113" s="141"/>
      <c r="K113" s="141"/>
      <c r="L113" s="141"/>
      <c r="M113" s="141"/>
      <c r="N113" s="141"/>
      <c r="O113" s="141"/>
      <c r="P113" s="141"/>
      <c r="Q113" s="32"/>
      <c r="R113" s="32"/>
      <c r="S113" s="32"/>
      <c r="T113" s="32"/>
      <c r="U113" s="32"/>
      <c r="V113" s="32"/>
      <c r="W113" s="34"/>
      <c r="X113" s="34"/>
      <c r="Y113" s="34"/>
      <c r="Z113" s="34"/>
      <c r="AA113" s="34"/>
      <c r="AB113" s="34"/>
      <c r="AC113" s="34"/>
      <c r="AD113" s="34"/>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row>
    <row r="114" spans="2:94" ht="33.75" customHeight="1">
      <c r="B114" s="141"/>
      <c r="C114" s="33"/>
      <c r="D114" s="32"/>
      <c r="E114" s="170"/>
      <c r="F114" s="141"/>
      <c r="G114" s="141"/>
      <c r="H114" s="141"/>
      <c r="I114" s="141"/>
      <c r="J114" s="141"/>
      <c r="K114" s="141"/>
      <c r="L114" s="141"/>
      <c r="M114" s="141"/>
      <c r="N114" s="141"/>
      <c r="O114" s="141"/>
      <c r="P114" s="141"/>
      <c r="Q114" s="32"/>
      <c r="R114" s="32"/>
      <c r="S114" s="32"/>
      <c r="T114" s="32"/>
      <c r="U114" s="32"/>
      <c r="V114" s="32"/>
      <c r="W114" s="34"/>
      <c r="X114" s="34"/>
      <c r="Y114" s="34"/>
      <c r="Z114" s="34"/>
      <c r="AA114" s="34"/>
      <c r="AB114" s="34"/>
      <c r="AC114" s="34"/>
      <c r="AD114" s="34"/>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row>
    <row r="115" spans="2:94" ht="33.75" customHeight="1">
      <c r="B115" s="141"/>
      <c r="C115" s="33"/>
      <c r="D115" s="32"/>
      <c r="E115" s="170"/>
      <c r="F115" s="141"/>
      <c r="G115" s="141"/>
      <c r="H115" s="141"/>
      <c r="I115" s="141"/>
      <c r="J115" s="141"/>
      <c r="K115" s="141"/>
      <c r="L115" s="141"/>
      <c r="M115" s="141"/>
      <c r="N115" s="141"/>
      <c r="O115" s="141"/>
      <c r="P115" s="141"/>
      <c r="Q115" s="32"/>
      <c r="R115" s="32"/>
      <c r="S115" s="32"/>
      <c r="T115" s="32"/>
      <c r="U115" s="32"/>
      <c r="V115" s="32"/>
      <c r="W115" s="34"/>
      <c r="X115" s="34"/>
      <c r="Y115" s="34"/>
      <c r="Z115" s="34"/>
      <c r="AA115" s="34"/>
      <c r="AB115" s="34"/>
      <c r="AC115" s="34"/>
      <c r="AD115" s="34"/>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row>
    <row r="116" spans="2:94" ht="33.75" customHeight="1">
      <c r="B116" s="141"/>
      <c r="C116" s="33"/>
      <c r="D116" s="32"/>
      <c r="E116" s="170"/>
      <c r="F116" s="141"/>
      <c r="G116" s="141"/>
      <c r="H116" s="141"/>
      <c r="I116" s="141"/>
      <c r="J116" s="141"/>
      <c r="K116" s="141"/>
      <c r="L116" s="141"/>
      <c r="M116" s="141"/>
      <c r="N116" s="141"/>
      <c r="O116" s="141"/>
      <c r="P116" s="141"/>
      <c r="Q116" s="32"/>
      <c r="R116" s="32"/>
      <c r="S116" s="32"/>
      <c r="T116" s="32"/>
      <c r="U116" s="32"/>
      <c r="V116" s="32"/>
      <c r="W116" s="34"/>
      <c r="X116" s="34"/>
      <c r="Y116" s="34"/>
      <c r="Z116" s="34"/>
      <c r="AA116" s="34"/>
      <c r="AB116" s="34"/>
      <c r="AC116" s="34"/>
      <c r="AD116" s="34"/>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row>
    <row r="117" spans="2:94" ht="33.75" customHeight="1">
      <c r="B117" s="141"/>
      <c r="C117" s="33"/>
      <c r="D117" s="32"/>
      <c r="E117" s="170"/>
      <c r="F117" s="141"/>
      <c r="G117" s="141"/>
      <c r="H117" s="141"/>
      <c r="I117" s="141"/>
      <c r="J117" s="141"/>
      <c r="K117" s="141"/>
      <c r="L117" s="141"/>
      <c r="M117" s="141"/>
      <c r="N117" s="141"/>
      <c r="O117" s="141"/>
      <c r="P117" s="141"/>
      <c r="Q117" s="32"/>
      <c r="R117" s="32"/>
      <c r="S117" s="32"/>
      <c r="T117" s="32"/>
      <c r="U117" s="32"/>
      <c r="V117" s="32"/>
      <c r="W117" s="34"/>
      <c r="X117" s="34"/>
      <c r="Y117" s="34"/>
      <c r="Z117" s="34"/>
      <c r="AA117" s="34"/>
      <c r="AB117" s="34"/>
      <c r="AC117" s="34"/>
      <c r="AD117" s="34"/>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row>
    <row r="118" spans="2:94" ht="33.75" customHeight="1">
      <c r="B118" s="141"/>
      <c r="C118" s="33"/>
      <c r="D118" s="32"/>
      <c r="E118" s="170"/>
      <c r="F118" s="141"/>
      <c r="G118" s="141"/>
      <c r="H118" s="141"/>
      <c r="I118" s="141"/>
      <c r="J118" s="141"/>
      <c r="K118" s="141"/>
      <c r="L118" s="141"/>
      <c r="M118" s="141"/>
      <c r="N118" s="141"/>
      <c r="O118" s="141"/>
      <c r="P118" s="141"/>
      <c r="Q118" s="32"/>
      <c r="R118" s="32"/>
      <c r="S118" s="32"/>
      <c r="T118" s="32"/>
      <c r="U118" s="32"/>
      <c r="V118" s="32"/>
      <c r="W118" s="34"/>
      <c r="X118" s="34"/>
      <c r="Y118" s="34"/>
      <c r="Z118" s="34"/>
      <c r="AA118" s="34"/>
      <c r="AB118" s="34"/>
      <c r="AC118" s="34"/>
      <c r="AD118" s="34"/>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row>
    <row r="119" spans="2:94" ht="33.75" customHeight="1">
      <c r="B119" s="141"/>
      <c r="C119" s="33"/>
      <c r="D119" s="32"/>
      <c r="E119" s="170"/>
      <c r="F119" s="141"/>
      <c r="G119" s="141"/>
      <c r="H119" s="141"/>
      <c r="I119" s="141"/>
      <c r="J119" s="141"/>
      <c r="K119" s="141"/>
      <c r="L119" s="141"/>
      <c r="M119" s="141"/>
      <c r="N119" s="141"/>
      <c r="O119" s="141"/>
      <c r="P119" s="141"/>
      <c r="Q119" s="32"/>
      <c r="R119" s="32"/>
      <c r="S119" s="32"/>
      <c r="T119" s="32"/>
      <c r="U119" s="32"/>
      <c r="V119" s="32"/>
      <c r="W119" s="34"/>
      <c r="X119" s="34"/>
      <c r="Y119" s="34"/>
      <c r="Z119" s="34"/>
      <c r="AA119" s="34"/>
      <c r="AB119" s="34"/>
      <c r="AC119" s="34"/>
      <c r="AD119" s="34"/>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row>
    <row r="120" spans="2:94" ht="33.75" customHeight="1">
      <c r="B120" s="141"/>
      <c r="C120" s="33"/>
      <c r="D120" s="32"/>
      <c r="E120" s="170"/>
      <c r="F120" s="141"/>
      <c r="G120" s="141"/>
      <c r="H120" s="141"/>
      <c r="I120" s="141"/>
      <c r="J120" s="141"/>
      <c r="K120" s="141"/>
      <c r="L120" s="141"/>
      <c r="M120" s="141"/>
      <c r="N120" s="141"/>
      <c r="O120" s="141"/>
      <c r="P120" s="141"/>
      <c r="Q120" s="32"/>
      <c r="R120" s="32"/>
      <c r="S120" s="32"/>
      <c r="T120" s="32"/>
      <c r="U120" s="32"/>
      <c r="V120" s="32"/>
      <c r="W120" s="34"/>
      <c r="X120" s="34"/>
      <c r="Y120" s="34"/>
      <c r="Z120" s="34"/>
      <c r="AA120" s="34"/>
      <c r="AB120" s="34"/>
      <c r="AC120" s="34"/>
      <c r="AD120" s="34"/>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row>
    <row r="121" spans="2:94" ht="33.75" customHeight="1">
      <c r="B121" s="141"/>
      <c r="C121" s="33"/>
      <c r="D121" s="32"/>
      <c r="E121" s="170"/>
      <c r="F121" s="141"/>
      <c r="G121" s="141"/>
      <c r="H121" s="141"/>
      <c r="I121" s="141"/>
      <c r="J121" s="141"/>
      <c r="K121" s="141"/>
      <c r="L121" s="141"/>
      <c r="M121" s="141"/>
      <c r="N121" s="141"/>
      <c r="O121" s="141"/>
      <c r="P121" s="141"/>
      <c r="Q121" s="32"/>
      <c r="R121" s="32"/>
      <c r="S121" s="32"/>
      <c r="T121" s="32"/>
      <c r="U121" s="32"/>
      <c r="V121" s="32"/>
      <c r="W121" s="34"/>
      <c r="X121" s="34"/>
      <c r="Y121" s="34"/>
      <c r="Z121" s="34"/>
      <c r="AA121" s="34"/>
      <c r="AB121" s="34"/>
      <c r="AC121" s="34"/>
      <c r="AD121" s="34"/>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row>
    <row r="122" spans="2:94" ht="33.75" customHeight="1">
      <c r="B122" s="141"/>
      <c r="C122" s="33"/>
      <c r="D122" s="32"/>
      <c r="E122" s="170"/>
      <c r="F122" s="141"/>
      <c r="G122" s="141"/>
      <c r="H122" s="141"/>
      <c r="I122" s="141"/>
      <c r="J122" s="141"/>
      <c r="K122" s="141"/>
      <c r="L122" s="141"/>
      <c r="M122" s="141"/>
      <c r="N122" s="141"/>
      <c r="O122" s="141"/>
      <c r="P122" s="141"/>
      <c r="Q122" s="32"/>
      <c r="R122" s="32"/>
      <c r="S122" s="32"/>
      <c r="T122" s="32"/>
      <c r="U122" s="32"/>
      <c r="V122" s="32"/>
      <c r="W122" s="34"/>
      <c r="X122" s="34"/>
      <c r="Y122" s="34"/>
      <c r="Z122" s="34"/>
      <c r="AA122" s="34"/>
      <c r="AB122" s="34"/>
      <c r="AC122" s="34"/>
      <c r="AD122" s="34"/>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row>
    <row r="123" spans="2:94" ht="33.75" customHeight="1">
      <c r="B123" s="141"/>
      <c r="C123" s="33"/>
      <c r="D123" s="32"/>
      <c r="E123" s="170"/>
      <c r="F123" s="141"/>
      <c r="G123" s="141"/>
      <c r="H123" s="141"/>
      <c r="I123" s="141"/>
      <c r="J123" s="141"/>
      <c r="K123" s="141"/>
      <c r="L123" s="141"/>
      <c r="M123" s="141"/>
      <c r="N123" s="141"/>
      <c r="O123" s="141"/>
      <c r="P123" s="141"/>
      <c r="Q123" s="32"/>
      <c r="R123" s="32"/>
      <c r="S123" s="32"/>
      <c r="T123" s="32"/>
      <c r="U123" s="32"/>
      <c r="V123" s="32"/>
      <c r="W123" s="34"/>
      <c r="X123" s="34"/>
      <c r="Y123" s="34"/>
      <c r="Z123" s="34"/>
      <c r="AA123" s="34"/>
      <c r="AB123" s="34"/>
      <c r="AC123" s="34"/>
      <c r="AD123" s="34"/>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row>
    <row r="124" spans="2:94" ht="33.75" customHeight="1">
      <c r="B124" s="141"/>
      <c r="C124" s="33"/>
      <c r="D124" s="32"/>
      <c r="E124" s="170"/>
      <c r="F124" s="141"/>
      <c r="G124" s="141"/>
      <c r="H124" s="141"/>
      <c r="I124" s="141"/>
      <c r="J124" s="141"/>
      <c r="K124" s="141"/>
      <c r="L124" s="141"/>
      <c r="M124" s="141"/>
      <c r="N124" s="141"/>
      <c r="O124" s="141"/>
      <c r="P124" s="141"/>
      <c r="Q124" s="32"/>
      <c r="R124" s="32"/>
      <c r="S124" s="32"/>
      <c r="T124" s="32"/>
      <c r="U124" s="32"/>
      <c r="V124" s="32"/>
      <c r="W124" s="34"/>
      <c r="X124" s="34"/>
      <c r="Y124" s="34"/>
      <c r="Z124" s="34"/>
      <c r="AA124" s="34"/>
      <c r="AB124" s="34"/>
      <c r="AC124" s="34"/>
      <c r="AD124" s="34"/>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row>
    <row r="125" spans="2:94" ht="33.75" customHeight="1">
      <c r="B125" s="141"/>
      <c r="C125" s="33"/>
      <c r="D125" s="32"/>
      <c r="E125" s="170"/>
      <c r="F125" s="141"/>
      <c r="G125" s="141"/>
      <c r="H125" s="141"/>
      <c r="I125" s="141"/>
      <c r="J125" s="141"/>
      <c r="K125" s="141"/>
      <c r="L125" s="141"/>
      <c r="M125" s="141"/>
      <c r="N125" s="141"/>
      <c r="O125" s="141"/>
      <c r="P125" s="141"/>
      <c r="Q125" s="32"/>
      <c r="R125" s="32"/>
      <c r="S125" s="32"/>
      <c r="T125" s="32"/>
      <c r="U125" s="32"/>
      <c r="V125" s="32"/>
      <c r="W125" s="34"/>
      <c r="X125" s="34"/>
      <c r="Y125" s="34"/>
      <c r="Z125" s="34"/>
      <c r="AA125" s="34"/>
      <c r="AB125" s="34"/>
      <c r="AC125" s="34"/>
      <c r="AD125" s="34"/>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row>
    <row r="126" spans="2:94" ht="33.75" customHeight="1">
      <c r="B126" s="141"/>
      <c r="C126" s="33"/>
      <c r="D126" s="32"/>
      <c r="E126" s="170"/>
      <c r="F126" s="141"/>
      <c r="G126" s="141"/>
      <c r="H126" s="141"/>
      <c r="I126" s="141"/>
      <c r="J126" s="141"/>
      <c r="K126" s="141"/>
      <c r="L126" s="141"/>
      <c r="M126" s="141"/>
      <c r="N126" s="141"/>
      <c r="O126" s="141"/>
      <c r="P126" s="141"/>
      <c r="Q126" s="32"/>
      <c r="R126" s="32"/>
      <c r="S126" s="32"/>
      <c r="T126" s="32"/>
      <c r="U126" s="32"/>
      <c r="V126" s="32"/>
      <c r="W126" s="34"/>
      <c r="X126" s="34"/>
      <c r="Y126" s="34"/>
      <c r="Z126" s="34"/>
      <c r="AA126" s="34"/>
      <c r="AB126" s="34"/>
      <c r="AC126" s="34"/>
      <c r="AD126" s="34"/>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row>
    <row r="127" spans="2:94" ht="33.75" customHeight="1">
      <c r="B127" s="141"/>
      <c r="C127" s="33"/>
      <c r="D127" s="32"/>
      <c r="E127" s="170"/>
      <c r="F127" s="141"/>
      <c r="G127" s="141"/>
      <c r="H127" s="141"/>
      <c r="I127" s="141"/>
      <c r="J127" s="141"/>
      <c r="K127" s="141"/>
      <c r="L127" s="141"/>
      <c r="M127" s="141"/>
      <c r="N127" s="141"/>
      <c r="O127" s="141"/>
      <c r="P127" s="141"/>
      <c r="Q127" s="32"/>
      <c r="R127" s="32"/>
      <c r="S127" s="32"/>
      <c r="T127" s="32"/>
      <c r="U127" s="32"/>
      <c r="V127" s="32"/>
      <c r="W127" s="34"/>
      <c r="X127" s="34"/>
      <c r="Y127" s="34"/>
      <c r="Z127" s="34"/>
      <c r="AA127" s="34"/>
      <c r="AB127" s="34"/>
      <c r="AC127" s="34"/>
      <c r="AD127" s="34"/>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row>
    <row r="128" spans="2:94" ht="33.75" customHeight="1">
      <c r="B128" s="141"/>
      <c r="C128" s="33"/>
      <c r="D128" s="32"/>
      <c r="E128" s="170"/>
      <c r="F128" s="141"/>
      <c r="G128" s="141"/>
      <c r="H128" s="141"/>
      <c r="I128" s="141"/>
      <c r="J128" s="141"/>
      <c r="K128" s="141"/>
      <c r="L128" s="141"/>
      <c r="M128" s="141"/>
      <c r="N128" s="141"/>
      <c r="O128" s="141"/>
      <c r="P128" s="141"/>
      <c r="Q128" s="32"/>
      <c r="R128" s="32"/>
      <c r="S128" s="32"/>
      <c r="T128" s="32"/>
      <c r="U128" s="32"/>
      <c r="V128" s="32"/>
      <c r="W128" s="34"/>
      <c r="X128" s="34"/>
      <c r="Y128" s="34"/>
      <c r="Z128" s="34"/>
      <c r="AA128" s="34"/>
      <c r="AB128" s="34"/>
      <c r="AC128" s="34"/>
      <c r="AD128" s="34"/>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row>
    <row r="129" spans="2:94" ht="33.75" customHeight="1">
      <c r="B129" s="141"/>
      <c r="C129" s="33"/>
      <c r="D129" s="32"/>
      <c r="E129" s="170"/>
      <c r="F129" s="141"/>
      <c r="G129" s="141"/>
      <c r="H129" s="141"/>
      <c r="I129" s="141"/>
      <c r="J129" s="141"/>
      <c r="K129" s="141"/>
      <c r="L129" s="141"/>
      <c r="M129" s="141"/>
      <c r="N129" s="141"/>
      <c r="O129" s="141"/>
      <c r="P129" s="141"/>
      <c r="Q129" s="32"/>
      <c r="R129" s="32"/>
      <c r="S129" s="32"/>
      <c r="T129" s="32"/>
      <c r="U129" s="32"/>
      <c r="V129" s="32"/>
      <c r="W129" s="34"/>
      <c r="X129" s="34"/>
      <c r="Y129" s="34"/>
      <c r="Z129" s="34"/>
      <c r="AA129" s="34"/>
      <c r="AB129" s="34"/>
      <c r="AC129" s="34"/>
      <c r="AD129" s="34"/>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row>
    <row r="130" spans="2:94" ht="33.75" customHeight="1">
      <c r="B130" s="141"/>
      <c r="C130" s="33"/>
      <c r="D130" s="32"/>
      <c r="E130" s="170"/>
      <c r="F130" s="141"/>
      <c r="G130" s="141"/>
      <c r="H130" s="141"/>
      <c r="I130" s="141"/>
      <c r="J130" s="141"/>
      <c r="K130" s="141"/>
      <c r="L130" s="141"/>
      <c r="M130" s="141"/>
      <c r="N130" s="141"/>
      <c r="O130" s="141"/>
      <c r="P130" s="141"/>
      <c r="Q130" s="32"/>
      <c r="R130" s="32"/>
      <c r="S130" s="32"/>
      <c r="T130" s="32"/>
      <c r="U130" s="32"/>
      <c r="V130" s="32"/>
      <c r="W130" s="34"/>
      <c r="X130" s="34"/>
      <c r="Y130" s="34"/>
      <c r="Z130" s="34"/>
      <c r="AA130" s="34"/>
      <c r="AB130" s="34"/>
      <c r="AC130" s="34"/>
      <c r="AD130" s="34"/>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row>
    <row r="131" spans="2:94" ht="33.75" customHeight="1">
      <c r="B131" s="141"/>
      <c r="C131" s="33"/>
      <c r="D131" s="32"/>
      <c r="E131" s="170"/>
      <c r="F131" s="141"/>
      <c r="G131" s="141"/>
      <c r="H131" s="141"/>
      <c r="I131" s="141"/>
      <c r="J131" s="141"/>
      <c r="K131" s="141"/>
      <c r="L131" s="141"/>
      <c r="M131" s="141"/>
      <c r="N131" s="141"/>
      <c r="O131" s="141"/>
      <c r="P131" s="141"/>
      <c r="Q131" s="32"/>
      <c r="R131" s="32"/>
      <c r="S131" s="32"/>
      <c r="T131" s="32"/>
      <c r="U131" s="32"/>
      <c r="V131" s="32"/>
      <c r="W131" s="34"/>
      <c r="X131" s="34"/>
      <c r="Y131" s="34"/>
      <c r="Z131" s="34"/>
      <c r="AA131" s="34"/>
      <c r="AB131" s="34"/>
      <c r="AC131" s="34"/>
      <c r="AD131" s="34"/>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row>
    <row r="132" spans="2:94" ht="33.75" customHeight="1">
      <c r="B132" s="141"/>
      <c r="C132" s="33"/>
      <c r="D132" s="32"/>
      <c r="E132" s="170"/>
      <c r="F132" s="141"/>
      <c r="G132" s="141"/>
      <c r="H132" s="141"/>
      <c r="I132" s="141"/>
      <c r="J132" s="141"/>
      <c r="K132" s="141"/>
      <c r="L132" s="141"/>
      <c r="M132" s="141"/>
      <c r="N132" s="141"/>
      <c r="O132" s="141"/>
      <c r="P132" s="141"/>
      <c r="Q132" s="32"/>
      <c r="R132" s="32"/>
      <c r="S132" s="32"/>
      <c r="T132" s="32"/>
      <c r="U132" s="32"/>
      <c r="V132" s="32"/>
      <c r="W132" s="34"/>
      <c r="X132" s="34"/>
      <c r="Y132" s="34"/>
      <c r="Z132" s="34"/>
      <c r="AA132" s="34"/>
      <c r="AB132" s="34"/>
      <c r="AC132" s="34"/>
      <c r="AD132" s="34"/>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row>
    <row r="133" spans="2:94" ht="33.75" customHeight="1">
      <c r="B133" s="141"/>
      <c r="C133" s="33"/>
      <c r="D133" s="32"/>
      <c r="E133" s="170"/>
      <c r="F133" s="141"/>
      <c r="G133" s="141"/>
      <c r="H133" s="141"/>
      <c r="I133" s="141"/>
      <c r="J133" s="141"/>
      <c r="K133" s="141"/>
      <c r="L133" s="141"/>
      <c r="M133" s="141"/>
      <c r="N133" s="141"/>
      <c r="O133" s="141"/>
      <c r="P133" s="141"/>
      <c r="Q133" s="32"/>
      <c r="R133" s="32"/>
      <c r="S133" s="32"/>
      <c r="T133" s="32"/>
      <c r="U133" s="32"/>
      <c r="V133" s="32"/>
      <c r="W133" s="34"/>
      <c r="X133" s="34"/>
      <c r="Y133" s="34"/>
      <c r="Z133" s="34"/>
      <c r="AA133" s="34"/>
      <c r="AB133" s="34"/>
      <c r="AC133" s="34"/>
      <c r="AD133" s="34"/>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row>
    <row r="134" spans="2:94" ht="33.75" customHeight="1">
      <c r="B134" s="139"/>
      <c r="C134" s="28"/>
      <c r="D134" s="27"/>
      <c r="E134" s="168"/>
      <c r="F134" s="139"/>
      <c r="G134" s="139"/>
      <c r="H134" s="139"/>
      <c r="I134" s="139"/>
      <c r="J134" s="139"/>
      <c r="K134" s="139"/>
      <c r="L134" s="139"/>
      <c r="M134" s="139"/>
      <c r="N134" s="139"/>
      <c r="O134" s="141"/>
      <c r="P134" s="139"/>
      <c r="Q134" s="27"/>
      <c r="R134" s="27"/>
      <c r="S134" s="27"/>
      <c r="T134" s="27"/>
      <c r="U134" s="27"/>
      <c r="V134" s="27"/>
      <c r="W134" s="29"/>
      <c r="X134" s="29"/>
      <c r="Y134" s="29"/>
      <c r="Z134" s="29"/>
      <c r="AA134" s="29"/>
      <c r="AB134" s="29"/>
      <c r="AC134" s="29"/>
      <c r="AD134" s="29"/>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row>
    <row r="135" spans="2:94" ht="33.75" customHeight="1">
      <c r="B135" s="139"/>
      <c r="C135" s="28"/>
      <c r="D135" s="27"/>
      <c r="E135" s="168"/>
      <c r="F135" s="139"/>
      <c r="G135" s="139"/>
      <c r="H135" s="139"/>
      <c r="I135" s="139"/>
      <c r="J135" s="139"/>
      <c r="K135" s="139"/>
      <c r="L135" s="139"/>
      <c r="M135" s="139"/>
      <c r="N135" s="139"/>
      <c r="O135" s="141"/>
      <c r="P135" s="139"/>
      <c r="Q135" s="27"/>
      <c r="R135" s="27"/>
      <c r="S135" s="27"/>
      <c r="T135" s="27"/>
      <c r="U135" s="27"/>
      <c r="V135" s="27"/>
      <c r="W135" s="29"/>
      <c r="X135" s="29"/>
      <c r="Y135" s="29"/>
      <c r="Z135" s="29"/>
      <c r="AA135" s="29"/>
      <c r="AB135" s="29"/>
      <c r="AC135" s="29"/>
      <c r="AD135" s="29"/>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row>
    <row r="136" spans="2:94" ht="33.75" customHeight="1">
      <c r="B136" s="139"/>
      <c r="C136" s="28"/>
      <c r="D136" s="27"/>
      <c r="E136" s="168"/>
      <c r="F136" s="139"/>
      <c r="G136" s="139"/>
      <c r="H136" s="139"/>
      <c r="I136" s="139"/>
      <c r="J136" s="139"/>
      <c r="K136" s="139"/>
      <c r="L136" s="139"/>
      <c r="M136" s="139"/>
      <c r="N136" s="139"/>
      <c r="O136" s="141"/>
      <c r="P136" s="139"/>
      <c r="Q136" s="27"/>
      <c r="R136" s="27"/>
      <c r="S136" s="27"/>
      <c r="T136" s="27"/>
      <c r="U136" s="27"/>
      <c r="V136" s="27"/>
      <c r="W136" s="29"/>
      <c r="X136" s="29"/>
      <c r="Y136" s="29"/>
      <c r="Z136" s="29"/>
      <c r="AA136" s="29"/>
      <c r="AB136" s="29"/>
      <c r="AC136" s="29"/>
      <c r="AD136" s="29"/>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row>
    <row r="137" spans="2:94" ht="33.75" customHeight="1">
      <c r="B137" s="139"/>
      <c r="C137" s="28"/>
      <c r="D137" s="27"/>
      <c r="E137" s="168"/>
      <c r="F137" s="139"/>
      <c r="G137" s="139"/>
      <c r="H137" s="139"/>
      <c r="I137" s="139"/>
      <c r="J137" s="139"/>
      <c r="K137" s="139"/>
      <c r="L137" s="139"/>
      <c r="M137" s="139"/>
      <c r="N137" s="139"/>
      <c r="O137" s="141"/>
      <c r="P137" s="139"/>
      <c r="Q137" s="27"/>
      <c r="R137" s="27"/>
      <c r="S137" s="27"/>
      <c r="T137" s="27"/>
      <c r="U137" s="27"/>
      <c r="V137" s="27"/>
      <c r="W137" s="29"/>
      <c r="X137" s="29"/>
      <c r="Y137" s="29"/>
      <c r="Z137" s="29"/>
      <c r="AA137" s="29"/>
      <c r="AB137" s="29"/>
      <c r="AC137" s="29"/>
      <c r="AD137" s="29"/>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row>
    <row r="138" spans="2:94" ht="33.75" customHeight="1">
      <c r="B138" s="139"/>
      <c r="C138" s="28"/>
      <c r="D138" s="27"/>
      <c r="E138" s="168"/>
      <c r="F138" s="139"/>
      <c r="G138" s="139"/>
      <c r="H138" s="139"/>
      <c r="I138" s="139"/>
      <c r="J138" s="139"/>
      <c r="K138" s="139"/>
      <c r="L138" s="139"/>
      <c r="M138" s="139"/>
      <c r="N138" s="139"/>
      <c r="O138" s="141"/>
      <c r="P138" s="139"/>
      <c r="Q138" s="27"/>
      <c r="R138" s="27"/>
      <c r="S138" s="27"/>
      <c r="T138" s="27"/>
      <c r="U138" s="27"/>
      <c r="V138" s="27"/>
      <c r="W138" s="29"/>
      <c r="X138" s="29"/>
      <c r="Y138" s="29"/>
      <c r="Z138" s="29"/>
      <c r="AA138" s="29"/>
      <c r="AB138" s="29"/>
      <c r="AC138" s="29"/>
      <c r="AD138" s="29"/>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row>
    <row r="139" spans="2:94" ht="33.75" customHeight="1">
      <c r="B139" s="139"/>
      <c r="C139" s="28"/>
      <c r="D139" s="27"/>
      <c r="E139" s="168"/>
      <c r="F139" s="139"/>
      <c r="G139" s="139"/>
      <c r="H139" s="139"/>
      <c r="I139" s="139"/>
      <c r="J139" s="139"/>
      <c r="K139" s="139"/>
      <c r="L139" s="139"/>
      <c r="M139" s="139"/>
      <c r="N139" s="139"/>
      <c r="O139" s="141"/>
      <c r="P139" s="139"/>
      <c r="Q139" s="27"/>
      <c r="R139" s="27"/>
      <c r="S139" s="27"/>
      <c r="T139" s="27"/>
      <c r="U139" s="27"/>
      <c r="V139" s="27"/>
      <c r="W139" s="29"/>
      <c r="X139" s="29"/>
      <c r="Y139" s="29"/>
      <c r="Z139" s="29"/>
      <c r="AA139" s="29"/>
      <c r="AB139" s="29"/>
      <c r="AC139" s="29"/>
      <c r="AD139" s="29"/>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row>
    <row r="140" spans="2:94" ht="33.75" customHeight="1">
      <c r="B140" s="139"/>
      <c r="C140" s="28"/>
      <c r="D140" s="27"/>
      <c r="E140" s="168"/>
      <c r="F140" s="139"/>
      <c r="G140" s="139"/>
      <c r="H140" s="139"/>
      <c r="I140" s="139"/>
      <c r="J140" s="139"/>
      <c r="K140" s="139"/>
      <c r="L140" s="139"/>
      <c r="M140" s="139"/>
      <c r="N140" s="139"/>
      <c r="O140" s="141"/>
      <c r="P140" s="139"/>
      <c r="Q140" s="27"/>
      <c r="R140" s="27"/>
      <c r="S140" s="27"/>
      <c r="T140" s="27"/>
      <c r="U140" s="27"/>
      <c r="V140" s="27"/>
      <c r="W140" s="29"/>
      <c r="X140" s="29"/>
      <c r="Y140" s="29"/>
      <c r="Z140" s="29"/>
      <c r="AA140" s="29"/>
      <c r="AB140" s="29"/>
      <c r="AC140" s="29"/>
      <c r="AD140" s="29"/>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row>
    <row r="141" spans="2:94" ht="33.75" customHeight="1">
      <c r="B141" s="139"/>
      <c r="C141" s="28"/>
      <c r="D141" s="27"/>
      <c r="E141" s="168"/>
      <c r="F141" s="139"/>
      <c r="G141" s="139"/>
      <c r="H141" s="139"/>
      <c r="I141" s="139"/>
      <c r="J141" s="139"/>
      <c r="K141" s="139"/>
      <c r="L141" s="139"/>
      <c r="M141" s="139"/>
      <c r="N141" s="139"/>
      <c r="O141" s="141"/>
      <c r="P141" s="139"/>
      <c r="Q141" s="27"/>
      <c r="R141" s="27"/>
      <c r="S141" s="27"/>
      <c r="T141" s="27"/>
      <c r="U141" s="27"/>
      <c r="V141" s="27"/>
      <c r="W141" s="29"/>
      <c r="X141" s="29"/>
      <c r="Y141" s="29"/>
      <c r="Z141" s="29"/>
      <c r="AA141" s="29"/>
      <c r="AB141" s="29"/>
      <c r="AC141" s="29"/>
      <c r="AD141" s="29"/>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row>
    <row r="142" spans="2:94" ht="33.75" customHeight="1">
      <c r="B142" s="139"/>
      <c r="C142" s="28"/>
      <c r="D142" s="27"/>
      <c r="E142" s="168"/>
      <c r="F142" s="139"/>
      <c r="G142" s="139"/>
      <c r="H142" s="139"/>
      <c r="I142" s="139"/>
      <c r="J142" s="139"/>
      <c r="K142" s="139"/>
      <c r="L142" s="139"/>
      <c r="M142" s="139"/>
      <c r="N142" s="139"/>
      <c r="O142" s="141"/>
      <c r="P142" s="139"/>
      <c r="Q142" s="27"/>
      <c r="R142" s="27"/>
      <c r="S142" s="27"/>
      <c r="T142" s="27"/>
      <c r="U142" s="27"/>
      <c r="V142" s="27"/>
      <c r="W142" s="29"/>
      <c r="X142" s="29"/>
      <c r="Y142" s="29"/>
      <c r="Z142" s="29"/>
      <c r="AA142" s="29"/>
      <c r="AB142" s="29"/>
      <c r="AC142" s="29"/>
      <c r="AD142" s="29"/>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row>
    <row r="143" spans="2:94" ht="33.75" customHeight="1">
      <c r="B143" s="139"/>
      <c r="C143" s="28"/>
      <c r="D143" s="27"/>
      <c r="E143" s="168"/>
      <c r="F143" s="139"/>
      <c r="G143" s="139"/>
      <c r="H143" s="139"/>
      <c r="I143" s="139"/>
      <c r="J143" s="139"/>
      <c r="K143" s="139"/>
      <c r="L143" s="139"/>
      <c r="M143" s="139"/>
      <c r="N143" s="139"/>
      <c r="O143" s="141"/>
      <c r="P143" s="139"/>
      <c r="Q143" s="27"/>
      <c r="R143" s="27"/>
      <c r="S143" s="27"/>
      <c r="T143" s="27"/>
      <c r="U143" s="27"/>
      <c r="V143" s="27"/>
      <c r="W143" s="29"/>
      <c r="X143" s="29"/>
      <c r="Y143" s="29"/>
      <c r="Z143" s="29"/>
      <c r="AA143" s="29"/>
      <c r="AB143" s="29"/>
      <c r="AC143" s="29"/>
      <c r="AD143" s="29"/>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row>
    <row r="144" spans="2:94" ht="33.75" customHeight="1">
      <c r="B144" s="139"/>
      <c r="C144" s="28"/>
      <c r="D144" s="27"/>
      <c r="E144" s="168"/>
      <c r="F144" s="139"/>
      <c r="G144" s="139"/>
      <c r="H144" s="139"/>
      <c r="I144" s="139"/>
      <c r="J144" s="139"/>
      <c r="K144" s="139"/>
      <c r="L144" s="139"/>
      <c r="M144" s="139"/>
      <c r="N144" s="139"/>
      <c r="O144" s="141"/>
      <c r="P144" s="139"/>
      <c r="Q144" s="27"/>
      <c r="R144" s="27"/>
      <c r="S144" s="27"/>
      <c r="T144" s="27"/>
      <c r="U144" s="27"/>
      <c r="V144" s="27"/>
      <c r="W144" s="29"/>
      <c r="X144" s="29"/>
      <c r="Y144" s="29"/>
      <c r="Z144" s="29"/>
      <c r="AA144" s="29"/>
      <c r="AB144" s="29"/>
      <c r="AC144" s="29"/>
      <c r="AD144" s="29"/>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row>
    <row r="145" spans="2:94" ht="33.75" customHeight="1">
      <c r="B145" s="139"/>
      <c r="C145" s="28"/>
      <c r="D145" s="27"/>
      <c r="E145" s="168"/>
      <c r="F145" s="139"/>
      <c r="G145" s="139"/>
      <c r="H145" s="139"/>
      <c r="I145" s="139"/>
      <c r="J145" s="139"/>
      <c r="K145" s="139"/>
      <c r="L145" s="139"/>
      <c r="M145" s="139"/>
      <c r="N145" s="139"/>
      <c r="O145" s="141"/>
      <c r="P145" s="139"/>
      <c r="Q145" s="27"/>
      <c r="R145" s="27"/>
      <c r="S145" s="27"/>
      <c r="T145" s="27"/>
      <c r="U145" s="27"/>
      <c r="V145" s="27"/>
      <c r="W145" s="29"/>
      <c r="X145" s="29"/>
      <c r="Y145" s="29"/>
      <c r="Z145" s="29"/>
      <c r="AA145" s="29"/>
      <c r="AB145" s="29"/>
      <c r="AC145" s="29"/>
      <c r="AD145" s="29"/>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row>
    <row r="146" spans="2:94" ht="33.75" customHeight="1">
      <c r="B146" s="139"/>
      <c r="C146" s="28"/>
      <c r="D146" s="27"/>
      <c r="E146" s="168"/>
      <c r="F146" s="139"/>
      <c r="G146" s="139"/>
      <c r="H146" s="139"/>
      <c r="I146" s="139"/>
      <c r="J146" s="139"/>
      <c r="K146" s="139"/>
      <c r="L146" s="139"/>
      <c r="M146" s="139"/>
      <c r="N146" s="139"/>
      <c r="O146" s="141"/>
      <c r="P146" s="139"/>
      <c r="Q146" s="27"/>
      <c r="R146" s="27"/>
      <c r="S146" s="27"/>
      <c r="T146" s="27"/>
      <c r="U146" s="27"/>
      <c r="V146" s="27"/>
      <c r="W146" s="29"/>
      <c r="X146" s="29"/>
      <c r="Y146" s="29"/>
      <c r="Z146" s="29"/>
      <c r="AA146" s="29"/>
      <c r="AB146" s="29"/>
      <c r="AC146" s="29"/>
      <c r="AD146" s="29"/>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row>
    <row r="147" spans="2:94" ht="33.75" customHeight="1">
      <c r="B147" s="139"/>
      <c r="C147" s="28"/>
      <c r="D147" s="27"/>
      <c r="E147" s="168"/>
      <c r="F147" s="139"/>
      <c r="G147" s="139"/>
      <c r="H147" s="139"/>
      <c r="I147" s="139"/>
      <c r="J147" s="139"/>
      <c r="K147" s="139"/>
      <c r="L147" s="139"/>
      <c r="M147" s="139"/>
      <c r="N147" s="139"/>
      <c r="O147" s="141"/>
      <c r="P147" s="139"/>
      <c r="Q147" s="27"/>
      <c r="R147" s="27"/>
      <c r="S147" s="27"/>
      <c r="T147" s="27"/>
      <c r="U147" s="27"/>
      <c r="V147" s="27"/>
      <c r="W147" s="29"/>
      <c r="X147" s="29"/>
      <c r="Y147" s="29"/>
      <c r="Z147" s="29"/>
      <c r="AA147" s="29"/>
      <c r="AB147" s="29"/>
      <c r="AC147" s="29"/>
      <c r="AD147" s="29"/>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row>
    <row r="148" spans="2:94" ht="33.75" customHeight="1">
      <c r="B148" s="139"/>
      <c r="C148" s="28"/>
      <c r="D148" s="27"/>
      <c r="E148" s="168"/>
      <c r="F148" s="139"/>
      <c r="G148" s="139"/>
      <c r="H148" s="139"/>
      <c r="I148" s="139"/>
      <c r="J148" s="139"/>
      <c r="K148" s="139"/>
      <c r="L148" s="139"/>
      <c r="M148" s="139"/>
      <c r="N148" s="139"/>
      <c r="O148" s="141"/>
      <c r="P148" s="139"/>
      <c r="Q148" s="27"/>
      <c r="R148" s="27"/>
      <c r="S148" s="27"/>
      <c r="T148" s="27"/>
      <c r="U148" s="27"/>
      <c r="V148" s="27"/>
      <c r="W148" s="29"/>
      <c r="X148" s="29"/>
      <c r="Y148" s="29"/>
      <c r="Z148" s="29"/>
      <c r="AA148" s="29"/>
      <c r="AB148" s="29"/>
      <c r="AC148" s="29"/>
      <c r="AD148" s="29"/>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row>
    <row r="149" spans="2:94" ht="33.75" customHeight="1">
      <c r="B149" s="139"/>
      <c r="C149" s="28"/>
      <c r="D149" s="27"/>
      <c r="E149" s="168"/>
      <c r="F149" s="139"/>
      <c r="G149" s="139"/>
      <c r="H149" s="139"/>
      <c r="I149" s="139"/>
      <c r="J149" s="139"/>
      <c r="K149" s="139"/>
      <c r="L149" s="139"/>
      <c r="M149" s="139"/>
      <c r="N149" s="139"/>
      <c r="O149" s="141"/>
      <c r="P149" s="139"/>
      <c r="Q149" s="27"/>
      <c r="R149" s="27"/>
      <c r="S149" s="27"/>
      <c r="T149" s="27"/>
      <c r="U149" s="27"/>
      <c r="V149" s="27"/>
      <c r="W149" s="29"/>
      <c r="X149" s="29"/>
      <c r="Y149" s="29"/>
      <c r="Z149" s="29"/>
      <c r="AA149" s="29"/>
      <c r="AB149" s="29"/>
      <c r="AC149" s="29"/>
      <c r="AD149" s="29"/>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row>
    <row r="150" spans="2:94" ht="33.75" customHeight="1">
      <c r="B150" s="139"/>
      <c r="C150" s="28"/>
      <c r="D150" s="27"/>
      <c r="E150" s="168"/>
      <c r="F150" s="139"/>
      <c r="G150" s="139"/>
      <c r="H150" s="139"/>
      <c r="I150" s="139"/>
      <c r="J150" s="139"/>
      <c r="K150" s="139"/>
      <c r="L150" s="139"/>
      <c r="M150" s="139"/>
      <c r="N150" s="139"/>
      <c r="O150" s="141"/>
      <c r="P150" s="139"/>
      <c r="Q150" s="27"/>
      <c r="R150" s="27"/>
      <c r="S150" s="27"/>
      <c r="T150" s="27"/>
      <c r="U150" s="27"/>
      <c r="V150" s="27"/>
      <c r="W150" s="29"/>
      <c r="X150" s="29"/>
      <c r="Y150" s="29"/>
      <c r="Z150" s="29"/>
      <c r="AA150" s="29"/>
      <c r="AB150" s="29"/>
      <c r="AC150" s="29"/>
      <c r="AD150" s="29"/>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row>
    <row r="151" spans="2:94" ht="33.75" customHeight="1">
      <c r="B151" s="139"/>
      <c r="C151" s="28"/>
      <c r="D151" s="27"/>
      <c r="E151" s="168"/>
      <c r="F151" s="139"/>
      <c r="G151" s="139"/>
      <c r="H151" s="139"/>
      <c r="I151" s="139"/>
      <c r="J151" s="139"/>
      <c r="K151" s="139"/>
      <c r="L151" s="139"/>
      <c r="M151" s="139"/>
      <c r="N151" s="139"/>
      <c r="O151" s="141"/>
      <c r="P151" s="139"/>
      <c r="Q151" s="27"/>
      <c r="R151" s="27"/>
      <c r="S151" s="27"/>
      <c r="T151" s="27"/>
      <c r="U151" s="27"/>
      <c r="V151" s="27"/>
      <c r="W151" s="29"/>
      <c r="X151" s="29"/>
      <c r="Y151" s="29"/>
      <c r="Z151" s="29"/>
      <c r="AA151" s="29"/>
      <c r="AB151" s="29"/>
      <c r="AC151" s="29"/>
      <c r="AD151" s="29"/>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row>
    <row r="152" spans="2:94" ht="33.75" customHeight="1">
      <c r="B152" s="139"/>
      <c r="C152" s="28"/>
      <c r="D152" s="27"/>
      <c r="E152" s="168"/>
      <c r="F152" s="139"/>
      <c r="G152" s="139"/>
      <c r="H152" s="139"/>
      <c r="I152" s="139"/>
      <c r="J152" s="139"/>
      <c r="K152" s="139"/>
      <c r="L152" s="139"/>
      <c r="M152" s="139"/>
      <c r="N152" s="139"/>
      <c r="O152" s="141"/>
      <c r="P152" s="139"/>
      <c r="Q152" s="27"/>
      <c r="R152" s="27"/>
      <c r="S152" s="27"/>
      <c r="T152" s="27"/>
      <c r="U152" s="27"/>
      <c r="V152" s="27"/>
      <c r="W152" s="29"/>
      <c r="X152" s="29"/>
      <c r="Y152" s="29"/>
      <c r="Z152" s="29"/>
      <c r="AA152" s="29"/>
      <c r="AB152" s="29"/>
      <c r="AC152" s="29"/>
      <c r="AD152" s="29"/>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row>
    <row r="153" spans="2:94" ht="33.75" customHeight="1">
      <c r="B153" s="139"/>
      <c r="C153" s="28"/>
      <c r="D153" s="27"/>
      <c r="E153" s="168"/>
      <c r="F153" s="139"/>
      <c r="G153" s="139"/>
      <c r="H153" s="139"/>
      <c r="I153" s="139"/>
      <c r="J153" s="139"/>
      <c r="K153" s="139"/>
      <c r="L153" s="139"/>
      <c r="M153" s="139"/>
      <c r="N153" s="139"/>
      <c r="O153" s="141"/>
      <c r="P153" s="139"/>
      <c r="Q153" s="27"/>
      <c r="R153" s="27"/>
      <c r="S153" s="27"/>
      <c r="T153" s="27"/>
      <c r="U153" s="27"/>
      <c r="V153" s="27"/>
      <c r="W153" s="29"/>
      <c r="X153" s="29"/>
      <c r="Y153" s="29"/>
      <c r="Z153" s="29"/>
      <c r="AA153" s="29"/>
      <c r="AB153" s="29"/>
      <c r="AC153" s="29"/>
      <c r="AD153" s="29"/>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row>
    <row r="154" spans="2:94" ht="33.75" customHeight="1">
      <c r="B154" s="139"/>
      <c r="C154" s="28"/>
      <c r="D154" s="27"/>
      <c r="E154" s="168"/>
      <c r="F154" s="139"/>
      <c r="G154" s="139"/>
      <c r="H154" s="139"/>
      <c r="I154" s="139"/>
      <c r="J154" s="139"/>
      <c r="K154" s="139"/>
      <c r="L154" s="139"/>
      <c r="M154" s="139"/>
      <c r="N154" s="139"/>
      <c r="O154" s="141"/>
      <c r="P154" s="139"/>
      <c r="Q154" s="27"/>
      <c r="R154" s="27"/>
      <c r="S154" s="27"/>
      <c r="T154" s="27"/>
      <c r="U154" s="27"/>
      <c r="V154" s="27"/>
      <c r="W154" s="29"/>
      <c r="X154" s="29"/>
      <c r="Y154" s="29"/>
      <c r="Z154" s="29"/>
      <c r="AA154" s="29"/>
      <c r="AB154" s="29"/>
      <c r="AC154" s="29"/>
      <c r="AD154" s="29"/>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row>
    <row r="155" spans="2:94" ht="33.75" customHeight="1">
      <c r="B155" s="139"/>
      <c r="C155" s="28"/>
      <c r="D155" s="27"/>
      <c r="E155" s="168"/>
      <c r="F155" s="139"/>
      <c r="G155" s="139"/>
      <c r="H155" s="139"/>
      <c r="I155" s="139"/>
      <c r="J155" s="139"/>
      <c r="K155" s="139"/>
      <c r="L155" s="139"/>
      <c r="M155" s="139"/>
      <c r="N155" s="139"/>
      <c r="O155" s="141"/>
      <c r="P155" s="139"/>
      <c r="Q155" s="27"/>
      <c r="R155" s="27"/>
      <c r="S155" s="27"/>
      <c r="T155" s="27"/>
      <c r="U155" s="27"/>
      <c r="V155" s="27"/>
      <c r="W155" s="29"/>
      <c r="X155" s="29"/>
      <c r="Y155" s="29"/>
      <c r="Z155" s="29"/>
      <c r="AA155" s="29"/>
      <c r="AB155" s="29"/>
      <c r="AC155" s="29"/>
      <c r="AD155" s="29"/>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row>
    <row r="156" spans="2:94" ht="33.75" customHeight="1">
      <c r="B156" s="139"/>
      <c r="C156" s="28"/>
      <c r="D156" s="27"/>
      <c r="E156" s="168"/>
      <c r="F156" s="139"/>
      <c r="G156" s="139"/>
      <c r="H156" s="139"/>
      <c r="I156" s="139"/>
      <c r="J156" s="139"/>
      <c r="K156" s="139"/>
      <c r="L156" s="139"/>
      <c r="M156" s="139"/>
      <c r="N156" s="139"/>
      <c r="O156" s="141"/>
      <c r="P156" s="139"/>
      <c r="Q156" s="27"/>
      <c r="R156" s="27"/>
      <c r="S156" s="27"/>
      <c r="T156" s="27"/>
      <c r="U156" s="27"/>
      <c r="V156" s="27"/>
      <c r="W156" s="29"/>
      <c r="X156" s="29"/>
      <c r="Y156" s="29"/>
      <c r="Z156" s="29"/>
      <c r="AA156" s="29"/>
      <c r="AB156" s="29"/>
      <c r="AC156" s="29"/>
      <c r="AD156" s="29"/>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row>
    <row r="157" spans="2:94" ht="33.75" customHeight="1">
      <c r="B157" s="139"/>
      <c r="C157" s="28"/>
      <c r="D157" s="27"/>
      <c r="E157" s="168"/>
      <c r="F157" s="139"/>
      <c r="G157" s="139"/>
      <c r="H157" s="139"/>
      <c r="I157" s="139"/>
      <c r="J157" s="139"/>
      <c r="K157" s="139"/>
      <c r="L157" s="139"/>
      <c r="M157" s="139"/>
      <c r="N157" s="139"/>
      <c r="O157" s="141"/>
      <c r="P157" s="139"/>
      <c r="Q157" s="27"/>
      <c r="R157" s="27"/>
      <c r="S157" s="27"/>
      <c r="T157" s="27"/>
      <c r="U157" s="27"/>
      <c r="V157" s="27"/>
      <c r="W157" s="29"/>
      <c r="X157" s="29"/>
      <c r="Y157" s="29"/>
      <c r="Z157" s="29"/>
      <c r="AA157" s="29"/>
      <c r="AB157" s="29"/>
      <c r="AC157" s="29"/>
      <c r="AD157" s="29"/>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row>
    <row r="158" spans="2:94" ht="33.75" customHeight="1">
      <c r="B158" s="139"/>
      <c r="C158" s="28"/>
      <c r="D158" s="27"/>
      <c r="E158" s="168"/>
      <c r="F158" s="139"/>
      <c r="G158" s="139"/>
      <c r="H158" s="139"/>
      <c r="I158" s="139"/>
      <c r="J158" s="139"/>
      <c r="K158" s="139"/>
      <c r="L158" s="139"/>
      <c r="M158" s="139"/>
      <c r="N158" s="139"/>
      <c r="O158" s="141"/>
      <c r="P158" s="139"/>
      <c r="Q158" s="27"/>
      <c r="R158" s="27"/>
      <c r="S158" s="27"/>
      <c r="T158" s="27"/>
      <c r="U158" s="27"/>
      <c r="V158" s="27"/>
      <c r="W158" s="29"/>
      <c r="X158" s="29"/>
      <c r="Y158" s="29"/>
      <c r="Z158" s="29"/>
      <c r="AA158" s="29"/>
      <c r="AB158" s="29"/>
      <c r="AC158" s="29"/>
      <c r="AD158" s="29"/>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row>
    <row r="159" spans="2:94" ht="33.75" customHeight="1">
      <c r="B159" s="139"/>
      <c r="C159" s="28"/>
      <c r="D159" s="27"/>
      <c r="E159" s="168"/>
      <c r="F159" s="139"/>
      <c r="G159" s="139"/>
      <c r="H159" s="139"/>
      <c r="I159" s="139"/>
      <c r="J159" s="139"/>
      <c r="K159" s="139"/>
      <c r="L159" s="139"/>
      <c r="M159" s="139"/>
      <c r="N159" s="139"/>
      <c r="O159" s="141"/>
      <c r="P159" s="139"/>
      <c r="Q159" s="27"/>
      <c r="R159" s="27"/>
      <c r="S159" s="27"/>
      <c r="T159" s="27"/>
      <c r="U159" s="27"/>
      <c r="V159" s="27"/>
      <c r="W159" s="29"/>
      <c r="X159" s="29"/>
      <c r="Y159" s="29"/>
      <c r="Z159" s="29"/>
      <c r="AA159" s="29"/>
      <c r="AB159" s="29"/>
      <c r="AC159" s="29"/>
      <c r="AD159" s="29"/>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row>
    <row r="160" spans="2:94" ht="33.75" customHeight="1">
      <c r="B160" s="139"/>
      <c r="C160" s="28"/>
      <c r="D160" s="27"/>
      <c r="E160" s="168"/>
      <c r="F160" s="139"/>
      <c r="G160" s="139"/>
      <c r="H160" s="139"/>
      <c r="I160" s="139"/>
      <c r="J160" s="139"/>
      <c r="K160" s="139"/>
      <c r="L160" s="139"/>
      <c r="M160" s="139"/>
      <c r="N160" s="139"/>
      <c r="O160" s="141"/>
      <c r="P160" s="139"/>
      <c r="Q160" s="27"/>
      <c r="R160" s="27"/>
      <c r="S160" s="27"/>
      <c r="T160" s="27"/>
      <c r="U160" s="27"/>
      <c r="V160" s="27"/>
      <c r="W160" s="29"/>
      <c r="X160" s="29"/>
      <c r="Y160" s="29"/>
      <c r="Z160" s="29"/>
      <c r="AA160" s="29"/>
      <c r="AB160" s="29"/>
      <c r="AC160" s="29"/>
      <c r="AD160" s="29"/>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row>
    <row r="161" spans="2:94" ht="33.75" customHeight="1">
      <c r="B161" s="139"/>
      <c r="C161" s="28"/>
      <c r="D161" s="27"/>
      <c r="E161" s="168"/>
      <c r="F161" s="139"/>
      <c r="G161" s="139"/>
      <c r="H161" s="139"/>
      <c r="I161" s="139"/>
      <c r="J161" s="139"/>
      <c r="K161" s="139"/>
      <c r="L161" s="139"/>
      <c r="M161" s="139"/>
      <c r="N161" s="139"/>
      <c r="O161" s="141"/>
      <c r="P161" s="139"/>
      <c r="Q161" s="27"/>
      <c r="R161" s="27"/>
      <c r="S161" s="27"/>
      <c r="T161" s="27"/>
      <c r="U161" s="27"/>
      <c r="V161" s="27"/>
      <c r="W161" s="29"/>
      <c r="X161" s="29"/>
      <c r="Y161" s="29"/>
      <c r="Z161" s="29"/>
      <c r="AA161" s="29"/>
      <c r="AB161" s="29"/>
      <c r="AC161" s="29"/>
      <c r="AD161" s="29"/>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row>
    <row r="162" spans="2:94" ht="33.75" customHeight="1">
      <c r="B162" s="139"/>
      <c r="C162" s="28"/>
      <c r="D162" s="27"/>
      <c r="E162" s="168"/>
      <c r="F162" s="139"/>
      <c r="G162" s="139"/>
      <c r="H162" s="139"/>
      <c r="I162" s="139"/>
      <c r="J162" s="139"/>
      <c r="K162" s="139"/>
      <c r="L162" s="139"/>
      <c r="M162" s="139"/>
      <c r="N162" s="139"/>
      <c r="O162" s="141"/>
      <c r="P162" s="139"/>
      <c r="Q162" s="27"/>
      <c r="R162" s="27"/>
      <c r="S162" s="27"/>
      <c r="T162" s="27"/>
      <c r="U162" s="27"/>
      <c r="V162" s="27"/>
      <c r="W162" s="29"/>
      <c r="X162" s="29"/>
      <c r="Y162" s="29"/>
      <c r="Z162" s="29"/>
      <c r="AA162" s="29"/>
      <c r="AB162" s="29"/>
      <c r="AC162" s="29"/>
      <c r="AD162" s="29"/>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row>
    <row r="163" spans="2:94" ht="33.75" customHeight="1">
      <c r="B163" s="139"/>
      <c r="C163" s="28"/>
      <c r="D163" s="27"/>
      <c r="E163" s="168"/>
      <c r="F163" s="139"/>
      <c r="G163" s="139"/>
      <c r="H163" s="139"/>
      <c r="I163" s="139"/>
      <c r="J163" s="139"/>
      <c r="K163" s="139"/>
      <c r="L163" s="139"/>
      <c r="M163" s="139"/>
      <c r="N163" s="139"/>
      <c r="O163" s="141"/>
      <c r="P163" s="139"/>
      <c r="Q163" s="27"/>
      <c r="R163" s="27"/>
      <c r="S163" s="27"/>
      <c r="T163" s="27"/>
      <c r="U163" s="27"/>
      <c r="V163" s="27"/>
      <c r="W163" s="29"/>
      <c r="X163" s="29"/>
      <c r="Y163" s="29"/>
      <c r="Z163" s="29"/>
      <c r="AA163" s="29"/>
      <c r="AB163" s="29"/>
      <c r="AC163" s="29"/>
      <c r="AD163" s="29"/>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row>
    <row r="164" spans="2:94" ht="33.75" customHeight="1">
      <c r="B164" s="139"/>
      <c r="C164" s="28"/>
      <c r="D164" s="27"/>
      <c r="E164" s="168"/>
      <c r="F164" s="139"/>
      <c r="G164" s="139"/>
      <c r="H164" s="139"/>
      <c r="I164" s="139"/>
      <c r="J164" s="139"/>
      <c r="K164" s="139"/>
      <c r="L164" s="139"/>
      <c r="M164" s="139"/>
      <c r="N164" s="139"/>
      <c r="O164" s="141"/>
      <c r="P164" s="139"/>
      <c r="Q164" s="27"/>
      <c r="R164" s="27"/>
      <c r="S164" s="27"/>
      <c r="T164" s="27"/>
      <c r="U164" s="27"/>
      <c r="V164" s="27"/>
      <c r="W164" s="29"/>
      <c r="X164" s="29"/>
      <c r="Y164" s="29"/>
      <c r="Z164" s="29"/>
      <c r="AA164" s="29"/>
      <c r="AB164" s="29"/>
      <c r="AC164" s="29"/>
      <c r="AD164" s="29"/>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row>
    <row r="165" spans="2:94" ht="33.75" customHeight="1">
      <c r="B165" s="139"/>
      <c r="C165" s="28"/>
      <c r="D165" s="27"/>
      <c r="E165" s="168"/>
      <c r="F165" s="139"/>
      <c r="G165" s="139"/>
      <c r="H165" s="139"/>
      <c r="I165" s="139"/>
      <c r="J165" s="139"/>
      <c r="K165" s="139"/>
      <c r="L165" s="139"/>
      <c r="M165" s="139"/>
      <c r="N165" s="139"/>
      <c r="O165" s="141"/>
      <c r="P165" s="139"/>
      <c r="Q165" s="27"/>
      <c r="R165" s="27"/>
      <c r="S165" s="27"/>
      <c r="T165" s="27"/>
      <c r="U165" s="27"/>
      <c r="V165" s="27"/>
      <c r="W165" s="29"/>
      <c r="X165" s="29"/>
      <c r="Y165" s="29"/>
      <c r="Z165" s="29"/>
      <c r="AA165" s="29"/>
      <c r="AB165" s="29"/>
      <c r="AC165" s="29"/>
      <c r="AD165" s="29"/>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row>
    <row r="166" spans="2:94" ht="33.75" customHeight="1">
      <c r="B166" s="139"/>
      <c r="C166" s="28"/>
      <c r="D166" s="27"/>
      <c r="E166" s="168"/>
      <c r="F166" s="139"/>
      <c r="G166" s="139"/>
      <c r="H166" s="139"/>
      <c r="I166" s="139"/>
      <c r="J166" s="139"/>
      <c r="K166" s="139"/>
      <c r="L166" s="139"/>
      <c r="M166" s="139"/>
      <c r="N166" s="139"/>
      <c r="O166" s="141"/>
      <c r="P166" s="139"/>
      <c r="Q166" s="27"/>
      <c r="R166" s="27"/>
      <c r="S166" s="27"/>
      <c r="T166" s="27"/>
      <c r="U166" s="27"/>
      <c r="V166" s="27"/>
      <c r="W166" s="29"/>
      <c r="X166" s="29"/>
      <c r="Y166" s="29"/>
      <c r="Z166" s="29"/>
      <c r="AA166" s="29"/>
      <c r="AB166" s="29"/>
      <c r="AC166" s="29"/>
      <c r="AD166" s="29"/>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row>
    <row r="167" spans="2:94" ht="33.75" customHeight="1">
      <c r="B167" s="139"/>
      <c r="C167" s="28"/>
      <c r="D167" s="27"/>
      <c r="E167" s="168"/>
      <c r="F167" s="139"/>
      <c r="G167" s="139"/>
      <c r="H167" s="139"/>
      <c r="I167" s="139"/>
      <c r="J167" s="139"/>
      <c r="K167" s="139"/>
      <c r="L167" s="139"/>
      <c r="M167" s="139"/>
      <c r="N167" s="139"/>
      <c r="O167" s="141"/>
      <c r="P167" s="139"/>
      <c r="Q167" s="27"/>
      <c r="R167" s="27"/>
      <c r="S167" s="27"/>
      <c r="T167" s="27"/>
      <c r="U167" s="27"/>
      <c r="V167" s="27"/>
      <c r="W167" s="29"/>
      <c r="X167" s="29"/>
      <c r="Y167" s="29"/>
      <c r="Z167" s="29"/>
      <c r="AA167" s="29"/>
      <c r="AB167" s="29"/>
      <c r="AC167" s="29"/>
      <c r="AD167" s="29"/>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row>
    <row r="168" spans="2:94" ht="33.75" customHeight="1">
      <c r="B168" s="139"/>
      <c r="C168" s="28"/>
      <c r="D168" s="27"/>
      <c r="E168" s="168"/>
      <c r="F168" s="139"/>
      <c r="G168" s="139"/>
      <c r="H168" s="139"/>
      <c r="I168" s="139"/>
      <c r="J168" s="139"/>
      <c r="K168" s="139"/>
      <c r="L168" s="139"/>
      <c r="M168" s="139"/>
      <c r="N168" s="139"/>
      <c r="O168" s="141"/>
      <c r="P168" s="139"/>
      <c r="Q168" s="27"/>
      <c r="R168" s="27"/>
      <c r="S168" s="27"/>
      <c r="T168" s="27"/>
      <c r="U168" s="27"/>
      <c r="V168" s="27"/>
      <c r="W168" s="29"/>
      <c r="X168" s="29"/>
      <c r="Y168" s="29"/>
      <c r="Z168" s="29"/>
      <c r="AA168" s="29"/>
      <c r="AB168" s="29"/>
      <c r="AC168" s="29"/>
      <c r="AD168" s="29"/>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row>
    <row r="169" spans="2:94" ht="33.75" customHeight="1">
      <c r="B169" s="139"/>
      <c r="C169" s="28"/>
      <c r="D169" s="27"/>
      <c r="E169" s="168"/>
      <c r="F169" s="139"/>
      <c r="G169" s="139"/>
      <c r="H169" s="139"/>
      <c r="I169" s="139"/>
      <c r="J169" s="139"/>
      <c r="K169" s="139"/>
      <c r="L169" s="139"/>
      <c r="M169" s="139"/>
      <c r="N169" s="139"/>
      <c r="O169" s="141"/>
      <c r="P169" s="139"/>
      <c r="Q169" s="27"/>
      <c r="R169" s="27"/>
      <c r="S169" s="27"/>
      <c r="T169" s="27"/>
      <c r="U169" s="27"/>
      <c r="V169" s="27"/>
      <c r="W169" s="29"/>
      <c r="X169" s="29"/>
      <c r="Y169" s="29"/>
      <c r="Z169" s="29"/>
      <c r="AA169" s="29"/>
      <c r="AB169" s="29"/>
      <c r="AC169" s="29"/>
      <c r="AD169" s="29"/>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row>
    <row r="170" spans="2:94" ht="33.75" customHeight="1">
      <c r="B170" s="139"/>
      <c r="C170" s="28"/>
      <c r="D170" s="27"/>
      <c r="E170" s="168"/>
      <c r="F170" s="139"/>
      <c r="G170" s="139"/>
      <c r="H170" s="139"/>
      <c r="I170" s="139"/>
      <c r="J170" s="139"/>
      <c r="K170" s="139"/>
      <c r="L170" s="139"/>
      <c r="M170" s="139"/>
      <c r="N170" s="139"/>
      <c r="O170" s="141"/>
      <c r="P170" s="139"/>
      <c r="Q170" s="27"/>
      <c r="R170" s="27"/>
      <c r="S170" s="27"/>
      <c r="T170" s="27"/>
      <c r="U170" s="27"/>
      <c r="V170" s="27"/>
      <c r="W170" s="29"/>
      <c r="X170" s="29"/>
      <c r="Y170" s="29"/>
      <c r="Z170" s="29"/>
      <c r="AA170" s="29"/>
      <c r="AB170" s="29"/>
      <c r="AC170" s="29"/>
      <c r="AD170" s="29"/>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row>
    <row r="171" spans="2:94" ht="33.75" customHeight="1">
      <c r="B171" s="139"/>
      <c r="C171" s="28"/>
      <c r="D171" s="27"/>
      <c r="E171" s="168"/>
      <c r="F171" s="139"/>
      <c r="G171" s="139"/>
      <c r="H171" s="139"/>
      <c r="I171" s="139"/>
      <c r="J171" s="139"/>
      <c r="K171" s="139"/>
      <c r="L171" s="139"/>
      <c r="M171" s="139"/>
      <c r="N171" s="139"/>
      <c r="O171" s="141"/>
      <c r="P171" s="139"/>
      <c r="Q171" s="27"/>
      <c r="R171" s="27"/>
      <c r="S171" s="27"/>
      <c r="T171" s="27"/>
      <c r="U171" s="27"/>
      <c r="V171" s="27"/>
      <c r="W171" s="29"/>
      <c r="X171" s="29"/>
      <c r="Y171" s="29"/>
      <c r="Z171" s="29"/>
      <c r="AA171" s="29"/>
      <c r="AB171" s="29"/>
      <c r="AC171" s="29"/>
      <c r="AD171" s="29"/>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row>
    <row r="172" spans="2:94" ht="33.75" customHeight="1">
      <c r="B172" s="139"/>
      <c r="C172" s="28"/>
      <c r="D172" s="27"/>
      <c r="E172" s="168"/>
      <c r="F172" s="139"/>
      <c r="G172" s="139"/>
      <c r="H172" s="139"/>
      <c r="I172" s="139"/>
      <c r="J172" s="139"/>
      <c r="K172" s="139"/>
      <c r="L172" s="139"/>
      <c r="M172" s="139"/>
      <c r="N172" s="139"/>
      <c r="O172" s="141"/>
      <c r="P172" s="139"/>
      <c r="Q172" s="27"/>
      <c r="R172" s="27"/>
      <c r="S172" s="27"/>
      <c r="T172" s="27"/>
      <c r="U172" s="27"/>
      <c r="V172" s="27"/>
      <c r="W172" s="29"/>
      <c r="X172" s="29"/>
      <c r="Y172" s="29"/>
      <c r="Z172" s="29"/>
      <c r="AA172" s="29"/>
      <c r="AB172" s="29"/>
      <c r="AC172" s="29"/>
      <c r="AD172" s="29"/>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row>
    <row r="173" spans="2:94" ht="33.75" customHeight="1">
      <c r="B173" s="139"/>
      <c r="C173" s="28"/>
      <c r="D173" s="27"/>
      <c r="E173" s="168"/>
      <c r="F173" s="139"/>
      <c r="G173" s="139"/>
      <c r="H173" s="139"/>
      <c r="I173" s="139"/>
      <c r="J173" s="139"/>
      <c r="K173" s="139"/>
      <c r="L173" s="139"/>
      <c r="M173" s="139"/>
      <c r="N173" s="139"/>
      <c r="O173" s="141"/>
      <c r="P173" s="139"/>
      <c r="Q173" s="27"/>
      <c r="R173" s="27"/>
      <c r="S173" s="27"/>
      <c r="T173" s="27"/>
      <c r="U173" s="27"/>
      <c r="V173" s="27"/>
      <c r="W173" s="29"/>
      <c r="X173" s="29"/>
      <c r="Y173" s="29"/>
      <c r="Z173" s="29"/>
      <c r="AA173" s="29"/>
      <c r="AB173" s="29"/>
      <c r="AC173" s="29"/>
      <c r="AD173" s="29"/>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row>
    <row r="174" spans="2:94" ht="33.75" customHeight="1">
      <c r="B174" s="139"/>
      <c r="C174" s="28"/>
      <c r="D174" s="27"/>
      <c r="E174" s="168"/>
      <c r="F174" s="139"/>
      <c r="G174" s="139"/>
      <c r="H174" s="139"/>
      <c r="I174" s="139"/>
      <c r="J174" s="139"/>
      <c r="K174" s="139"/>
      <c r="L174" s="139"/>
      <c r="M174" s="139"/>
      <c r="N174" s="139"/>
      <c r="O174" s="141"/>
      <c r="P174" s="139"/>
      <c r="Q174" s="27"/>
      <c r="R174" s="27"/>
      <c r="S174" s="27"/>
      <c r="T174" s="27"/>
      <c r="U174" s="27"/>
      <c r="V174" s="27"/>
      <c r="W174" s="29"/>
      <c r="X174" s="29"/>
      <c r="Y174" s="29"/>
      <c r="Z174" s="29"/>
      <c r="AA174" s="29"/>
      <c r="AB174" s="29"/>
      <c r="AC174" s="29"/>
      <c r="AD174" s="29"/>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row>
    <row r="175" spans="2:94" ht="33.75" customHeight="1">
      <c r="B175" s="139"/>
      <c r="C175" s="28"/>
      <c r="D175" s="27"/>
      <c r="E175" s="168"/>
      <c r="F175" s="139"/>
      <c r="G175" s="139"/>
      <c r="H175" s="139"/>
      <c r="I175" s="139"/>
      <c r="J175" s="139"/>
      <c r="K175" s="139"/>
      <c r="L175" s="139"/>
      <c r="M175" s="139"/>
      <c r="N175" s="139"/>
      <c r="O175" s="141"/>
      <c r="P175" s="139"/>
      <c r="Q175" s="27"/>
      <c r="R175" s="27"/>
      <c r="S175" s="27"/>
      <c r="T175" s="27"/>
      <c r="U175" s="27"/>
      <c r="V175" s="27"/>
      <c r="W175" s="29"/>
      <c r="X175" s="29"/>
      <c r="Y175" s="29"/>
      <c r="Z175" s="29"/>
      <c r="AA175" s="29"/>
      <c r="AB175" s="29"/>
      <c r="AC175" s="29"/>
      <c r="AD175" s="29"/>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row>
    <row r="176" spans="2:94" ht="33.75" customHeight="1">
      <c r="B176" s="139"/>
      <c r="C176" s="28"/>
      <c r="D176" s="27"/>
      <c r="E176" s="168"/>
      <c r="F176" s="139"/>
      <c r="G176" s="139"/>
      <c r="H176" s="139"/>
      <c r="I176" s="139"/>
      <c r="J176" s="139"/>
      <c r="K176" s="139"/>
      <c r="L176" s="139"/>
      <c r="M176" s="139"/>
      <c r="N176" s="139"/>
      <c r="O176" s="141"/>
      <c r="P176" s="139"/>
      <c r="Q176" s="27"/>
      <c r="R176" s="27"/>
      <c r="S176" s="27"/>
      <c r="T176" s="27"/>
      <c r="U176" s="27"/>
      <c r="V176" s="27"/>
      <c r="W176" s="29"/>
      <c r="X176" s="29"/>
      <c r="Y176" s="29"/>
      <c r="Z176" s="29"/>
      <c r="AA176" s="29"/>
      <c r="AB176" s="29"/>
      <c r="AC176" s="29"/>
      <c r="AD176" s="29"/>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row>
    <row r="177" spans="2:94" ht="33.75" customHeight="1">
      <c r="B177" s="139"/>
      <c r="C177" s="28"/>
      <c r="D177" s="27"/>
      <c r="E177" s="168"/>
      <c r="F177" s="139"/>
      <c r="G177" s="139"/>
      <c r="H177" s="139"/>
      <c r="I177" s="139"/>
      <c r="J177" s="139"/>
      <c r="K177" s="139"/>
      <c r="L177" s="139"/>
      <c r="M177" s="139"/>
      <c r="N177" s="139"/>
      <c r="O177" s="141"/>
      <c r="P177" s="139"/>
      <c r="Q177" s="27"/>
      <c r="R177" s="27"/>
      <c r="S177" s="27"/>
      <c r="T177" s="27"/>
      <c r="U177" s="27"/>
      <c r="V177" s="27"/>
      <c r="W177" s="29"/>
      <c r="X177" s="29"/>
      <c r="Y177" s="29"/>
      <c r="Z177" s="29"/>
      <c r="AA177" s="29"/>
      <c r="AB177" s="29"/>
      <c r="AC177" s="29"/>
      <c r="AD177" s="29"/>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row>
    <row r="178" spans="2:94" ht="33.75" customHeight="1">
      <c r="B178" s="139"/>
      <c r="C178" s="28"/>
      <c r="D178" s="27"/>
      <c r="E178" s="168"/>
      <c r="F178" s="139"/>
      <c r="G178" s="139"/>
      <c r="H178" s="139"/>
      <c r="I178" s="139"/>
      <c r="J178" s="139"/>
      <c r="K178" s="139"/>
      <c r="L178" s="139"/>
      <c r="M178" s="139"/>
      <c r="N178" s="139"/>
      <c r="O178" s="141"/>
      <c r="P178" s="139"/>
      <c r="Q178" s="27"/>
      <c r="R178" s="27"/>
      <c r="S178" s="27"/>
      <c r="T178" s="27"/>
      <c r="U178" s="27"/>
      <c r="V178" s="27"/>
      <c r="W178" s="29"/>
      <c r="X178" s="29"/>
      <c r="Y178" s="29"/>
      <c r="Z178" s="29"/>
      <c r="AA178" s="29"/>
      <c r="AB178" s="29"/>
      <c r="AC178" s="29"/>
      <c r="AD178" s="29"/>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row>
    <row r="179" spans="2:94" ht="33.75" customHeight="1">
      <c r="B179" s="139"/>
      <c r="C179" s="28"/>
      <c r="D179" s="27"/>
      <c r="E179" s="168"/>
      <c r="F179" s="139"/>
      <c r="G179" s="139"/>
      <c r="H179" s="139"/>
      <c r="I179" s="139"/>
      <c r="J179" s="139"/>
      <c r="K179" s="139"/>
      <c r="L179" s="139"/>
      <c r="M179" s="139"/>
      <c r="N179" s="139"/>
      <c r="O179" s="141"/>
      <c r="P179" s="139"/>
      <c r="Q179" s="27"/>
      <c r="R179" s="27"/>
      <c r="S179" s="27"/>
      <c r="T179" s="27"/>
      <c r="U179" s="27"/>
      <c r="V179" s="27"/>
      <c r="W179" s="29"/>
      <c r="X179" s="29"/>
      <c r="Y179" s="29"/>
      <c r="Z179" s="29"/>
      <c r="AA179" s="29"/>
      <c r="AB179" s="29"/>
      <c r="AC179" s="29"/>
      <c r="AD179" s="29"/>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row>
    <row r="180" spans="2:94" ht="33.75" customHeight="1">
      <c r="B180" s="139"/>
      <c r="C180" s="28"/>
      <c r="D180" s="27"/>
      <c r="E180" s="168"/>
      <c r="F180" s="139"/>
      <c r="G180" s="139"/>
      <c r="H180" s="139"/>
      <c r="I180" s="139"/>
      <c r="J180" s="139"/>
      <c r="K180" s="139"/>
      <c r="L180" s="139"/>
      <c r="M180" s="139"/>
      <c r="N180" s="139"/>
      <c r="O180" s="141"/>
      <c r="P180" s="139"/>
      <c r="Q180" s="27"/>
      <c r="R180" s="27"/>
      <c r="S180" s="27"/>
      <c r="T180" s="27"/>
      <c r="U180" s="27"/>
      <c r="V180" s="27"/>
      <c r="W180" s="29"/>
      <c r="X180" s="29"/>
      <c r="Y180" s="29"/>
      <c r="Z180" s="29"/>
      <c r="AA180" s="29"/>
      <c r="AB180" s="29"/>
      <c r="AC180" s="29"/>
      <c r="AD180" s="29"/>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row>
    <row r="181" spans="2:94" ht="33.75" customHeight="1">
      <c r="B181" s="139"/>
      <c r="C181" s="28"/>
      <c r="D181" s="27"/>
      <c r="E181" s="168"/>
      <c r="F181" s="139"/>
      <c r="G181" s="139"/>
      <c r="H181" s="139"/>
      <c r="I181" s="139"/>
      <c r="J181" s="139"/>
      <c r="K181" s="139"/>
      <c r="L181" s="139"/>
      <c r="M181" s="139"/>
      <c r="N181" s="139"/>
      <c r="O181" s="141"/>
      <c r="P181" s="139"/>
      <c r="Q181" s="27"/>
      <c r="R181" s="27"/>
      <c r="S181" s="27"/>
      <c r="T181" s="27"/>
      <c r="U181" s="27"/>
      <c r="V181" s="27"/>
      <c r="W181" s="29"/>
      <c r="X181" s="29"/>
      <c r="Y181" s="29"/>
      <c r="Z181" s="29"/>
      <c r="AA181" s="29"/>
      <c r="AB181" s="29"/>
      <c r="AC181" s="29"/>
      <c r="AD181" s="29"/>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row>
    <row r="182" spans="2:94" ht="33.75" customHeight="1">
      <c r="B182" s="139"/>
      <c r="C182" s="28"/>
      <c r="D182" s="27"/>
      <c r="E182" s="168"/>
      <c r="F182" s="139"/>
      <c r="G182" s="139"/>
      <c r="H182" s="139"/>
      <c r="I182" s="139"/>
      <c r="J182" s="139"/>
      <c r="K182" s="139"/>
      <c r="L182" s="139"/>
      <c r="M182" s="139"/>
      <c r="N182" s="139"/>
      <c r="O182" s="141"/>
      <c r="P182" s="139"/>
      <c r="Q182" s="27"/>
      <c r="R182" s="27"/>
      <c r="S182" s="27"/>
      <c r="T182" s="27"/>
      <c r="U182" s="27"/>
      <c r="V182" s="27"/>
      <c r="W182" s="29"/>
      <c r="X182" s="29"/>
      <c r="Y182" s="29"/>
      <c r="Z182" s="29"/>
      <c r="AA182" s="29"/>
      <c r="AB182" s="29"/>
      <c r="AC182" s="29"/>
      <c r="AD182" s="29"/>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row>
    <row r="183" spans="2:94" ht="33.75" customHeight="1">
      <c r="B183" s="139"/>
      <c r="C183" s="28"/>
      <c r="D183" s="27"/>
      <c r="E183" s="168"/>
      <c r="F183" s="139"/>
      <c r="G183" s="139"/>
      <c r="H183" s="139"/>
      <c r="I183" s="139"/>
      <c r="J183" s="139"/>
      <c r="K183" s="139"/>
      <c r="L183" s="139"/>
      <c r="M183" s="139"/>
      <c r="N183" s="139"/>
      <c r="O183" s="141"/>
      <c r="P183" s="139"/>
      <c r="Q183" s="27"/>
      <c r="R183" s="27"/>
      <c r="S183" s="27"/>
      <c r="T183" s="27"/>
      <c r="U183" s="27"/>
      <c r="V183" s="27"/>
      <c r="W183" s="29"/>
      <c r="X183" s="29"/>
      <c r="Y183" s="29"/>
      <c r="Z183" s="29"/>
      <c r="AA183" s="29"/>
      <c r="AB183" s="29"/>
      <c r="AC183" s="29"/>
      <c r="AD183" s="29"/>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row>
    <row r="184" spans="2:94" ht="33.75" customHeight="1">
      <c r="B184" s="139"/>
      <c r="C184" s="28"/>
      <c r="D184" s="27"/>
      <c r="E184" s="168"/>
      <c r="F184" s="139"/>
      <c r="G184" s="139"/>
      <c r="H184" s="139"/>
      <c r="I184" s="139"/>
      <c r="J184" s="139"/>
      <c r="K184" s="139"/>
      <c r="L184" s="139"/>
      <c r="M184" s="139"/>
      <c r="N184" s="139"/>
      <c r="O184" s="141"/>
      <c r="P184" s="139"/>
      <c r="Q184" s="27"/>
      <c r="R184" s="27"/>
      <c r="S184" s="27"/>
      <c r="T184" s="27"/>
      <c r="U184" s="27"/>
      <c r="V184" s="27"/>
      <c r="W184" s="29"/>
      <c r="X184" s="29"/>
      <c r="Y184" s="29"/>
      <c r="Z184" s="29"/>
      <c r="AA184" s="29"/>
      <c r="AB184" s="29"/>
      <c r="AC184" s="29"/>
      <c r="AD184" s="29"/>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row>
    <row r="185" spans="2:94" ht="33.75" customHeight="1">
      <c r="B185" s="139"/>
      <c r="C185" s="28"/>
      <c r="D185" s="27"/>
      <c r="E185" s="168"/>
      <c r="F185" s="139"/>
      <c r="G185" s="139"/>
      <c r="H185" s="139"/>
      <c r="I185" s="139"/>
      <c r="J185" s="139"/>
      <c r="K185" s="139"/>
      <c r="L185" s="139"/>
      <c r="M185" s="139"/>
      <c r="N185" s="139"/>
      <c r="O185" s="141"/>
      <c r="P185" s="139"/>
      <c r="Q185" s="27"/>
      <c r="R185" s="27"/>
      <c r="S185" s="27"/>
      <c r="T185" s="27"/>
      <c r="U185" s="27"/>
      <c r="V185" s="27"/>
      <c r="W185" s="29"/>
      <c r="X185" s="29"/>
      <c r="Y185" s="29"/>
      <c r="Z185" s="29"/>
      <c r="AA185" s="29"/>
      <c r="AB185" s="29"/>
      <c r="AC185" s="29"/>
      <c r="AD185" s="29"/>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row>
    <row r="186" spans="2:94" ht="33.75" customHeight="1">
      <c r="B186" s="139"/>
      <c r="C186" s="28"/>
      <c r="D186" s="27"/>
      <c r="E186" s="168"/>
      <c r="F186" s="139"/>
      <c r="G186" s="139"/>
      <c r="H186" s="139"/>
      <c r="I186" s="139"/>
      <c r="J186" s="139"/>
      <c r="K186" s="139"/>
      <c r="L186" s="139"/>
      <c r="M186" s="139"/>
      <c r="N186" s="139"/>
      <c r="O186" s="141"/>
      <c r="P186" s="139"/>
      <c r="Q186" s="27"/>
      <c r="R186" s="27"/>
      <c r="S186" s="27"/>
      <c r="T186" s="27"/>
      <c r="U186" s="27"/>
      <c r="V186" s="27"/>
      <c r="W186" s="29"/>
      <c r="X186" s="29"/>
      <c r="Y186" s="29"/>
      <c r="Z186" s="29"/>
      <c r="AA186" s="29"/>
      <c r="AB186" s="29"/>
      <c r="AC186" s="29"/>
      <c r="AD186" s="29"/>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row>
    <row r="187" spans="2:94" ht="33.75" customHeight="1">
      <c r="B187" s="139"/>
      <c r="C187" s="28"/>
      <c r="D187" s="27"/>
      <c r="E187" s="168"/>
      <c r="F187" s="139"/>
      <c r="G187" s="139"/>
      <c r="H187" s="139"/>
      <c r="I187" s="139"/>
      <c r="J187" s="139"/>
      <c r="K187" s="139"/>
      <c r="L187" s="139"/>
      <c r="M187" s="139"/>
      <c r="N187" s="139"/>
      <c r="O187" s="141"/>
      <c r="P187" s="139"/>
      <c r="Q187" s="27"/>
      <c r="R187" s="27"/>
      <c r="S187" s="27"/>
      <c r="T187" s="27"/>
      <c r="U187" s="27"/>
      <c r="V187" s="27"/>
      <c r="W187" s="29"/>
      <c r="X187" s="29"/>
      <c r="Y187" s="29"/>
      <c r="Z187" s="29"/>
      <c r="AA187" s="29"/>
      <c r="AB187" s="29"/>
      <c r="AC187" s="29"/>
      <c r="AD187" s="29"/>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row>
    <row r="188" spans="2:94" ht="33.75" customHeight="1">
      <c r="B188" s="139"/>
      <c r="C188" s="28"/>
      <c r="D188" s="27"/>
      <c r="E188" s="168"/>
      <c r="F188" s="139"/>
      <c r="G188" s="139"/>
      <c r="H188" s="139"/>
      <c r="I188" s="139"/>
      <c r="J188" s="139"/>
      <c r="K188" s="139"/>
      <c r="L188" s="139"/>
      <c r="M188" s="139"/>
      <c r="N188" s="139"/>
      <c r="O188" s="141"/>
      <c r="P188" s="139"/>
      <c r="Q188" s="27"/>
      <c r="R188" s="27"/>
      <c r="S188" s="27"/>
      <c r="T188" s="27"/>
      <c r="U188" s="27"/>
      <c r="V188" s="27"/>
      <c r="W188" s="29"/>
      <c r="X188" s="29"/>
      <c r="Y188" s="29"/>
      <c r="Z188" s="29"/>
      <c r="AA188" s="29"/>
      <c r="AB188" s="29"/>
      <c r="AC188" s="29"/>
      <c r="AD188" s="29"/>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row>
    <row r="189" spans="2:94" ht="33.75" customHeight="1">
      <c r="B189" s="139"/>
      <c r="C189" s="28"/>
      <c r="D189" s="27"/>
      <c r="E189" s="168"/>
      <c r="F189" s="139"/>
      <c r="G189" s="139"/>
      <c r="H189" s="139"/>
      <c r="I189" s="139"/>
      <c r="J189" s="139"/>
      <c r="K189" s="139"/>
      <c r="L189" s="139"/>
      <c r="M189" s="139"/>
      <c r="N189" s="139"/>
      <c r="O189" s="141"/>
      <c r="P189" s="139"/>
      <c r="Q189" s="27"/>
      <c r="R189" s="27"/>
      <c r="S189" s="27"/>
      <c r="T189" s="27"/>
      <c r="U189" s="27"/>
      <c r="V189" s="27"/>
      <c r="W189" s="29"/>
      <c r="X189" s="29"/>
      <c r="Y189" s="29"/>
      <c r="Z189" s="29"/>
      <c r="AA189" s="29"/>
      <c r="AB189" s="29"/>
      <c r="AC189" s="29"/>
      <c r="AD189" s="29"/>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row>
    <row r="190" spans="2:94" ht="33.75" customHeight="1">
      <c r="B190" s="139"/>
      <c r="C190" s="28"/>
      <c r="D190" s="27"/>
      <c r="E190" s="168"/>
      <c r="F190" s="139"/>
      <c r="G190" s="139"/>
      <c r="H190" s="139"/>
      <c r="I190" s="139"/>
      <c r="J190" s="139"/>
      <c r="K190" s="139"/>
      <c r="L190" s="139"/>
      <c r="M190" s="139"/>
      <c r="N190" s="139"/>
      <c r="O190" s="141"/>
      <c r="P190" s="139"/>
      <c r="Q190" s="27"/>
      <c r="R190" s="27"/>
      <c r="S190" s="27"/>
      <c r="T190" s="27"/>
      <c r="U190" s="27"/>
      <c r="V190" s="27"/>
      <c r="W190" s="29"/>
      <c r="X190" s="29"/>
      <c r="Y190" s="29"/>
      <c r="Z190" s="29"/>
      <c r="AA190" s="29"/>
      <c r="AB190" s="29"/>
      <c r="AC190" s="29"/>
      <c r="AD190" s="29"/>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row>
    <row r="191" spans="2:94" ht="33.75" customHeight="1">
      <c r="B191" s="139"/>
      <c r="C191" s="28"/>
      <c r="D191" s="27"/>
      <c r="E191" s="168"/>
      <c r="F191" s="139"/>
      <c r="G191" s="139"/>
      <c r="H191" s="139"/>
      <c r="I191" s="139"/>
      <c r="J191" s="139"/>
      <c r="K191" s="139"/>
      <c r="L191" s="139"/>
      <c r="M191" s="139"/>
      <c r="N191" s="139"/>
      <c r="O191" s="141"/>
      <c r="P191" s="139"/>
      <c r="Q191" s="27"/>
      <c r="R191" s="27"/>
      <c r="S191" s="27"/>
      <c r="T191" s="27"/>
      <c r="U191" s="27"/>
      <c r="V191" s="27"/>
      <c r="W191" s="29"/>
      <c r="X191" s="29"/>
      <c r="Y191" s="29"/>
      <c r="Z191" s="29"/>
      <c r="AA191" s="29"/>
      <c r="AB191" s="29"/>
      <c r="AC191" s="29"/>
      <c r="AD191" s="29"/>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row>
    <row r="192" spans="2:94" ht="33.75" customHeight="1">
      <c r="B192" s="139"/>
      <c r="C192" s="28"/>
      <c r="D192" s="27"/>
      <c r="E192" s="168"/>
      <c r="F192" s="139"/>
      <c r="G192" s="139"/>
      <c r="H192" s="139"/>
      <c r="I192" s="139"/>
      <c r="J192" s="139"/>
      <c r="K192" s="139"/>
      <c r="L192" s="139"/>
      <c r="M192" s="139"/>
      <c r="N192" s="139"/>
      <c r="O192" s="141"/>
      <c r="P192" s="139"/>
      <c r="Q192" s="27"/>
      <c r="R192" s="27"/>
      <c r="S192" s="27"/>
      <c r="T192" s="27"/>
      <c r="U192" s="27"/>
      <c r="V192" s="27"/>
      <c r="W192" s="29"/>
      <c r="X192" s="29"/>
      <c r="Y192" s="29"/>
      <c r="Z192" s="29"/>
      <c r="AA192" s="29"/>
      <c r="AB192" s="29"/>
      <c r="AC192" s="29"/>
      <c r="AD192" s="29"/>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row>
    <row r="193" spans="2:94" ht="33.75" customHeight="1">
      <c r="B193" s="139"/>
      <c r="C193" s="28"/>
      <c r="D193" s="27"/>
      <c r="E193" s="168"/>
      <c r="F193" s="139"/>
      <c r="G193" s="139"/>
      <c r="H193" s="139"/>
      <c r="I193" s="139"/>
      <c r="J193" s="139"/>
      <c r="K193" s="139"/>
      <c r="L193" s="139"/>
      <c r="M193" s="139"/>
      <c r="N193" s="139"/>
      <c r="O193" s="141"/>
      <c r="P193" s="139"/>
      <c r="Q193" s="27"/>
      <c r="R193" s="27"/>
      <c r="S193" s="27"/>
      <c r="T193" s="27"/>
      <c r="U193" s="27"/>
      <c r="V193" s="27"/>
      <c r="W193" s="29"/>
      <c r="X193" s="29"/>
      <c r="Y193" s="29"/>
      <c r="Z193" s="29"/>
      <c r="AA193" s="29"/>
      <c r="AB193" s="29"/>
      <c r="AC193" s="29"/>
      <c r="AD193" s="29"/>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row>
    <row r="194" spans="2:94" ht="33.75" customHeight="1">
      <c r="B194" s="139"/>
      <c r="C194" s="28"/>
      <c r="D194" s="27"/>
      <c r="E194" s="168"/>
      <c r="F194" s="139"/>
      <c r="G194" s="139"/>
      <c r="H194" s="139"/>
      <c r="I194" s="139"/>
      <c r="J194" s="139"/>
      <c r="K194" s="139"/>
      <c r="L194" s="139"/>
      <c r="M194" s="139"/>
      <c r="N194" s="139"/>
      <c r="O194" s="141"/>
      <c r="P194" s="139"/>
      <c r="Q194" s="27"/>
      <c r="R194" s="27"/>
      <c r="S194" s="27"/>
      <c r="T194" s="27"/>
      <c r="U194" s="27"/>
      <c r="V194" s="27"/>
      <c r="W194" s="29"/>
      <c r="X194" s="29"/>
      <c r="Y194" s="29"/>
      <c r="Z194" s="29"/>
      <c r="AA194" s="29"/>
      <c r="AB194" s="29"/>
      <c r="AC194" s="29"/>
      <c r="AD194" s="29"/>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row>
    <row r="195" spans="2:94" ht="33.75" customHeight="1">
      <c r="B195" s="139"/>
      <c r="C195" s="28"/>
      <c r="D195" s="27"/>
      <c r="E195" s="168"/>
      <c r="F195" s="139"/>
      <c r="G195" s="139"/>
      <c r="H195" s="139"/>
      <c r="I195" s="139"/>
      <c r="J195" s="139"/>
      <c r="K195" s="139"/>
      <c r="L195" s="139"/>
      <c r="M195" s="139"/>
      <c r="N195" s="139"/>
      <c r="O195" s="141"/>
      <c r="P195" s="139"/>
      <c r="Q195" s="27"/>
      <c r="R195" s="27"/>
      <c r="S195" s="27"/>
      <c r="T195" s="27"/>
      <c r="U195" s="27"/>
      <c r="V195" s="27"/>
      <c r="W195" s="29"/>
      <c r="X195" s="29"/>
      <c r="Y195" s="29"/>
      <c r="Z195" s="29"/>
      <c r="AA195" s="29"/>
      <c r="AB195" s="29"/>
      <c r="AC195" s="29"/>
      <c r="AD195" s="29"/>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row>
    <row r="196" spans="2:94" ht="33.75" customHeight="1">
      <c r="B196" s="139"/>
      <c r="C196" s="28"/>
      <c r="D196" s="27"/>
      <c r="E196" s="168"/>
      <c r="F196" s="139"/>
      <c r="G196" s="139"/>
      <c r="H196" s="139"/>
      <c r="I196" s="139"/>
      <c r="J196" s="139"/>
      <c r="K196" s="139"/>
      <c r="L196" s="139"/>
      <c r="M196" s="139"/>
      <c r="N196" s="139"/>
      <c r="O196" s="141"/>
      <c r="P196" s="139"/>
      <c r="Q196" s="27"/>
      <c r="R196" s="27"/>
      <c r="S196" s="27"/>
      <c r="T196" s="27"/>
      <c r="U196" s="27"/>
      <c r="V196" s="27"/>
      <c r="W196" s="29"/>
      <c r="X196" s="29"/>
      <c r="Y196" s="29"/>
      <c r="Z196" s="29"/>
      <c r="AA196" s="29"/>
      <c r="AB196" s="29"/>
      <c r="AC196" s="29"/>
      <c r="AD196" s="29"/>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row>
    <row r="197" spans="2:94" ht="33.75" customHeight="1">
      <c r="B197" s="139"/>
      <c r="C197" s="28"/>
      <c r="D197" s="27"/>
      <c r="E197" s="168"/>
      <c r="F197" s="139"/>
      <c r="G197" s="139"/>
      <c r="H197" s="139"/>
      <c r="I197" s="139"/>
      <c r="J197" s="139"/>
      <c r="K197" s="139"/>
      <c r="L197" s="139"/>
      <c r="M197" s="139"/>
      <c r="N197" s="139"/>
      <c r="O197" s="141"/>
      <c r="P197" s="139"/>
      <c r="Q197" s="27"/>
      <c r="R197" s="27"/>
      <c r="S197" s="27"/>
      <c r="T197" s="27"/>
      <c r="U197" s="27"/>
      <c r="V197" s="27"/>
      <c r="W197" s="29"/>
      <c r="X197" s="29"/>
      <c r="Y197" s="29"/>
      <c r="Z197" s="29"/>
      <c r="AA197" s="29"/>
      <c r="AB197" s="29"/>
      <c r="AC197" s="29"/>
      <c r="AD197" s="29"/>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row>
    <row r="198" spans="2:94" ht="33.75" customHeight="1">
      <c r="B198" s="139"/>
      <c r="C198" s="28"/>
      <c r="D198" s="27"/>
      <c r="E198" s="168"/>
      <c r="F198" s="139"/>
      <c r="G198" s="139"/>
      <c r="H198" s="139"/>
      <c r="I198" s="139"/>
      <c r="J198" s="139"/>
      <c r="K198" s="139"/>
      <c r="L198" s="139"/>
      <c r="M198" s="139"/>
      <c r="N198" s="139"/>
      <c r="O198" s="141"/>
      <c r="P198" s="139"/>
      <c r="Q198" s="27"/>
      <c r="R198" s="27"/>
      <c r="S198" s="27"/>
      <c r="T198" s="27"/>
      <c r="U198" s="27"/>
      <c r="V198" s="27"/>
      <c r="W198" s="29"/>
      <c r="X198" s="29"/>
      <c r="Y198" s="29"/>
      <c r="Z198" s="29"/>
      <c r="AA198" s="29"/>
      <c r="AB198" s="29"/>
      <c r="AC198" s="29"/>
      <c r="AD198" s="29"/>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row>
    <row r="199" spans="2:94" ht="33.75" customHeight="1">
      <c r="B199" s="139"/>
      <c r="C199" s="28"/>
      <c r="D199" s="27"/>
      <c r="E199" s="168"/>
      <c r="F199" s="139"/>
      <c r="G199" s="139"/>
      <c r="H199" s="139"/>
      <c r="I199" s="139"/>
      <c r="J199" s="139"/>
      <c r="K199" s="139"/>
      <c r="L199" s="139"/>
      <c r="M199" s="139"/>
      <c r="N199" s="139"/>
      <c r="O199" s="141"/>
      <c r="P199" s="139"/>
      <c r="Q199" s="27"/>
      <c r="R199" s="27"/>
      <c r="S199" s="27"/>
      <c r="T199" s="27"/>
      <c r="U199" s="27"/>
      <c r="V199" s="27"/>
      <c r="W199" s="29"/>
      <c r="X199" s="29"/>
      <c r="Y199" s="29"/>
      <c r="Z199" s="29"/>
      <c r="AA199" s="29"/>
      <c r="AB199" s="29"/>
      <c r="AC199" s="29"/>
      <c r="AD199" s="29"/>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row>
    <row r="200" spans="2:94" ht="33.75" customHeight="1">
      <c r="B200" s="140"/>
      <c r="C200" s="30"/>
      <c r="D200" s="25"/>
      <c r="E200" s="169"/>
      <c r="F200" s="140"/>
      <c r="G200" s="140"/>
      <c r="H200" s="140"/>
      <c r="I200" s="140"/>
      <c r="J200" s="140"/>
      <c r="K200" s="140"/>
      <c r="L200" s="140"/>
      <c r="M200" s="140"/>
      <c r="N200" s="140"/>
      <c r="O200" s="195"/>
      <c r="P200" s="140"/>
      <c r="Q200" s="25"/>
      <c r="R200" s="25"/>
      <c r="S200" s="25"/>
      <c r="T200" s="25"/>
      <c r="U200" s="25"/>
      <c r="V200" s="25"/>
      <c r="W200" s="31"/>
      <c r="X200" s="31"/>
      <c r="Y200" s="31"/>
      <c r="Z200" s="31"/>
      <c r="AA200" s="31"/>
      <c r="AB200" s="31"/>
      <c r="AC200" s="31"/>
      <c r="AD200" s="31"/>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row>
    <row r="201" spans="2:94" ht="33.75" customHeight="1">
      <c r="B201" s="140"/>
      <c r="C201" s="30"/>
      <c r="D201" s="25"/>
      <c r="E201" s="169"/>
      <c r="F201" s="140"/>
      <c r="G201" s="140"/>
      <c r="H201" s="140"/>
      <c r="I201" s="140"/>
      <c r="J201" s="140"/>
      <c r="K201" s="140"/>
      <c r="L201" s="140"/>
      <c r="M201" s="140"/>
      <c r="N201" s="140"/>
      <c r="O201" s="195"/>
      <c r="P201" s="140"/>
      <c r="Q201" s="25"/>
      <c r="R201" s="25"/>
      <c r="S201" s="25"/>
      <c r="T201" s="25"/>
      <c r="U201" s="25"/>
      <c r="V201" s="25"/>
      <c r="W201" s="31"/>
      <c r="X201" s="31"/>
      <c r="Y201" s="31"/>
      <c r="Z201" s="31"/>
      <c r="AA201" s="31"/>
      <c r="AB201" s="31"/>
      <c r="AC201" s="31"/>
      <c r="AD201" s="31"/>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row>
    <row r="202" spans="2:94" ht="33.75" customHeight="1">
      <c r="B202" s="140"/>
      <c r="C202" s="30"/>
      <c r="D202" s="25"/>
      <c r="E202" s="169"/>
      <c r="F202" s="140"/>
      <c r="G202" s="140"/>
      <c r="H202" s="140"/>
      <c r="I202" s="140"/>
      <c r="J202" s="140"/>
      <c r="K202" s="140"/>
      <c r="L202" s="140"/>
      <c r="M202" s="140"/>
      <c r="N202" s="140"/>
      <c r="O202" s="195"/>
      <c r="P202" s="140"/>
      <c r="Q202" s="25"/>
      <c r="R202" s="25"/>
      <c r="S202" s="25"/>
      <c r="T202" s="25"/>
      <c r="U202" s="25"/>
      <c r="V202" s="25"/>
      <c r="W202" s="31"/>
      <c r="X202" s="31"/>
      <c r="Y202" s="31"/>
      <c r="Z202" s="31"/>
      <c r="AA202" s="31"/>
      <c r="AB202" s="31"/>
      <c r="AC202" s="31"/>
      <c r="AD202" s="31"/>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row>
    <row r="203" spans="2:94" ht="33.75" customHeight="1">
      <c r="B203" s="140"/>
      <c r="C203" s="30"/>
      <c r="D203" s="25"/>
      <c r="E203" s="169"/>
      <c r="F203" s="140"/>
      <c r="G203" s="140"/>
      <c r="H203" s="140"/>
      <c r="I203" s="140"/>
      <c r="J203" s="140"/>
      <c r="K203" s="140"/>
      <c r="L203" s="140"/>
      <c r="M203" s="140"/>
      <c r="N203" s="140"/>
      <c r="O203" s="195"/>
      <c r="P203" s="140"/>
      <c r="Q203" s="25"/>
      <c r="R203" s="25"/>
      <c r="S203" s="25"/>
      <c r="T203" s="25"/>
      <c r="U203" s="25"/>
      <c r="V203" s="25"/>
      <c r="W203" s="31"/>
      <c r="X203" s="31"/>
      <c r="Y203" s="31"/>
      <c r="Z203" s="31"/>
      <c r="AA203" s="31"/>
      <c r="AB203" s="31"/>
      <c r="AC203" s="31"/>
      <c r="AD203" s="31"/>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row>
    <row r="204" spans="2:94" ht="33.75" customHeight="1">
      <c r="B204" s="140"/>
      <c r="C204" s="30"/>
      <c r="D204" s="25"/>
      <c r="E204" s="169"/>
      <c r="F204" s="140"/>
      <c r="G204" s="140"/>
      <c r="H204" s="140"/>
      <c r="I204" s="140"/>
      <c r="J204" s="140"/>
      <c r="K204" s="140"/>
      <c r="L204" s="140"/>
      <c r="M204" s="140"/>
      <c r="N204" s="140"/>
      <c r="O204" s="195"/>
      <c r="P204" s="140"/>
      <c r="Q204" s="25"/>
      <c r="R204" s="25"/>
      <c r="S204" s="25"/>
      <c r="T204" s="25"/>
      <c r="U204" s="25"/>
      <c r="V204" s="25"/>
      <c r="W204" s="31"/>
      <c r="X204" s="31"/>
      <c r="Y204" s="31"/>
      <c r="Z204" s="31"/>
      <c r="AA204" s="31"/>
      <c r="AB204" s="31"/>
      <c r="AC204" s="31"/>
      <c r="AD204" s="31"/>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row>
    <row r="205" spans="2:94" ht="33.75" customHeight="1">
      <c r="B205" s="140"/>
      <c r="C205" s="30"/>
      <c r="D205" s="25"/>
      <c r="E205" s="169"/>
      <c r="F205" s="140"/>
      <c r="G205" s="140"/>
      <c r="H205" s="140"/>
      <c r="I205" s="140"/>
      <c r="J205" s="140"/>
      <c r="K205" s="140"/>
      <c r="L205" s="140"/>
      <c r="M205" s="140"/>
      <c r="N205" s="140"/>
      <c r="O205" s="195"/>
      <c r="P205" s="140"/>
      <c r="Q205" s="25"/>
      <c r="R205" s="25"/>
      <c r="S205" s="25"/>
      <c r="T205" s="25"/>
      <c r="U205" s="25"/>
      <c r="V205" s="25"/>
      <c r="W205" s="31"/>
      <c r="X205" s="31"/>
      <c r="Y205" s="31"/>
      <c r="Z205" s="31"/>
      <c r="AA205" s="31"/>
      <c r="AB205" s="31"/>
      <c r="AC205" s="31"/>
      <c r="AD205" s="31"/>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row>
    <row r="206" spans="2:94" ht="33.75" customHeight="1">
      <c r="B206" s="140"/>
      <c r="C206" s="30"/>
      <c r="D206" s="25"/>
      <c r="E206" s="169"/>
      <c r="F206" s="140"/>
      <c r="G206" s="140"/>
      <c r="H206" s="140"/>
      <c r="I206" s="140"/>
      <c r="J206" s="140"/>
      <c r="K206" s="140"/>
      <c r="L206" s="140"/>
      <c r="M206" s="140"/>
      <c r="N206" s="140"/>
      <c r="O206" s="195"/>
      <c r="P206" s="140"/>
      <c r="Q206" s="25"/>
      <c r="R206" s="25"/>
      <c r="S206" s="25"/>
      <c r="T206" s="25"/>
      <c r="U206" s="25"/>
      <c r="V206" s="25"/>
      <c r="W206" s="31"/>
      <c r="X206" s="31"/>
      <c r="Y206" s="31"/>
      <c r="Z206" s="31"/>
      <c r="AA206" s="31"/>
      <c r="AB206" s="31"/>
      <c r="AC206" s="31"/>
      <c r="AD206" s="31"/>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row>
    <row r="207" spans="2:94" ht="33.75" customHeight="1">
      <c r="B207" s="140"/>
      <c r="C207" s="30"/>
      <c r="D207" s="25"/>
      <c r="E207" s="169"/>
      <c r="F207" s="140"/>
      <c r="G207" s="140"/>
      <c r="H207" s="140"/>
      <c r="I207" s="140"/>
      <c r="J207" s="140"/>
      <c r="K207" s="140"/>
      <c r="L207" s="140"/>
      <c r="M207" s="140"/>
      <c r="N207" s="140"/>
      <c r="O207" s="195"/>
      <c r="P207" s="140"/>
      <c r="Q207" s="25"/>
      <c r="R207" s="25"/>
      <c r="S207" s="25"/>
      <c r="T207" s="25"/>
      <c r="U207" s="25"/>
      <c r="V207" s="25"/>
      <c r="W207" s="31"/>
      <c r="X207" s="31"/>
      <c r="Y207" s="31"/>
      <c r="Z207" s="31"/>
      <c r="AA207" s="31"/>
      <c r="AB207" s="31"/>
      <c r="AC207" s="31"/>
      <c r="AD207" s="31"/>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row>
    <row r="208" spans="2:94" ht="33.75" customHeight="1">
      <c r="B208" s="140"/>
      <c r="C208" s="30"/>
      <c r="D208" s="25"/>
      <c r="E208" s="169"/>
      <c r="F208" s="140"/>
      <c r="G208" s="140"/>
      <c r="H208" s="140"/>
      <c r="I208" s="140"/>
      <c r="J208" s="140"/>
      <c r="K208" s="140"/>
      <c r="L208" s="140"/>
      <c r="M208" s="140"/>
      <c r="N208" s="140"/>
      <c r="O208" s="195"/>
      <c r="P208" s="140"/>
      <c r="Q208" s="25"/>
      <c r="R208" s="25"/>
      <c r="S208" s="25"/>
      <c r="T208" s="25"/>
      <c r="U208" s="25"/>
      <c r="V208" s="25"/>
      <c r="W208" s="31"/>
      <c r="X208" s="31"/>
      <c r="Y208" s="31"/>
      <c r="Z208" s="31"/>
      <c r="AA208" s="31"/>
      <c r="AB208" s="31"/>
      <c r="AC208" s="31"/>
      <c r="AD208" s="31"/>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row>
    <row r="209" spans="2:94" ht="33.75" customHeight="1">
      <c r="B209" s="140"/>
      <c r="C209" s="30"/>
      <c r="D209" s="25"/>
      <c r="E209" s="169"/>
      <c r="F209" s="140"/>
      <c r="G209" s="140"/>
      <c r="H209" s="140"/>
      <c r="I209" s="140"/>
      <c r="J209" s="140"/>
      <c r="K209" s="140"/>
      <c r="L209" s="140"/>
      <c r="M209" s="140"/>
      <c r="N209" s="140"/>
      <c r="O209" s="195"/>
      <c r="P209" s="140"/>
      <c r="Q209" s="25"/>
      <c r="R209" s="25"/>
      <c r="S209" s="25"/>
      <c r="T209" s="25"/>
      <c r="U209" s="25"/>
      <c r="V209" s="25"/>
      <c r="W209" s="31"/>
      <c r="X209" s="31"/>
      <c r="Y209" s="31"/>
      <c r="Z209" s="31"/>
      <c r="AA209" s="31"/>
      <c r="AB209" s="31"/>
      <c r="AC209" s="31"/>
      <c r="AD209" s="31"/>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row>
    <row r="210" spans="2:94" ht="33.75" customHeight="1">
      <c r="B210" s="140"/>
      <c r="C210" s="30"/>
      <c r="D210" s="25"/>
      <c r="E210" s="169"/>
      <c r="F210" s="140"/>
      <c r="G210" s="140"/>
      <c r="H210" s="140"/>
      <c r="I210" s="140"/>
      <c r="J210" s="140"/>
      <c r="K210" s="140"/>
      <c r="L210" s="140"/>
      <c r="M210" s="140"/>
      <c r="N210" s="140"/>
      <c r="O210" s="195"/>
      <c r="P210" s="140"/>
      <c r="Q210" s="25"/>
      <c r="R210" s="25"/>
      <c r="S210" s="25"/>
      <c r="T210" s="25"/>
      <c r="U210" s="25"/>
      <c r="V210" s="25"/>
      <c r="W210" s="31"/>
      <c r="X210" s="31"/>
      <c r="Y210" s="31"/>
      <c r="Z210" s="31"/>
      <c r="AA210" s="31"/>
      <c r="AB210" s="31"/>
      <c r="AC210" s="31"/>
      <c r="AD210" s="31"/>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row>
    <row r="211" spans="2:94" ht="33.75" customHeight="1">
      <c r="B211" s="140"/>
      <c r="C211" s="30"/>
      <c r="D211" s="25"/>
      <c r="E211" s="169"/>
      <c r="F211" s="140"/>
      <c r="G211" s="140"/>
      <c r="H211" s="140"/>
      <c r="I211" s="140"/>
      <c r="J211" s="140"/>
      <c r="K211" s="140"/>
      <c r="L211" s="140"/>
      <c r="M211" s="140"/>
      <c r="N211" s="140"/>
      <c r="O211" s="195"/>
      <c r="P211" s="140"/>
      <c r="Q211" s="25"/>
      <c r="R211" s="25"/>
      <c r="S211" s="25"/>
      <c r="T211" s="25"/>
      <c r="U211" s="25"/>
      <c r="V211" s="25"/>
      <c r="W211" s="31"/>
      <c r="X211" s="31"/>
      <c r="Y211" s="31"/>
      <c r="Z211" s="31"/>
      <c r="AA211" s="31"/>
      <c r="AB211" s="31"/>
      <c r="AC211" s="31"/>
      <c r="AD211" s="31"/>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row>
    <row r="212" spans="2:94" ht="33.75" customHeight="1">
      <c r="B212" s="140"/>
      <c r="C212" s="30"/>
      <c r="D212" s="25"/>
      <c r="E212" s="169"/>
      <c r="F212" s="140"/>
      <c r="G212" s="140"/>
      <c r="H212" s="140"/>
      <c r="I212" s="140"/>
      <c r="J212" s="140"/>
      <c r="K212" s="140"/>
      <c r="L212" s="140"/>
      <c r="M212" s="140"/>
      <c r="N212" s="140"/>
      <c r="O212" s="195"/>
      <c r="P212" s="140"/>
      <c r="Q212" s="25"/>
      <c r="R212" s="25"/>
      <c r="S212" s="25"/>
      <c r="T212" s="25"/>
      <c r="U212" s="25"/>
      <c r="V212" s="25"/>
      <c r="W212" s="31"/>
      <c r="X212" s="31"/>
      <c r="Y212" s="31"/>
      <c r="Z212" s="31"/>
      <c r="AA212" s="31"/>
      <c r="AB212" s="31"/>
      <c r="AC212" s="31"/>
      <c r="AD212" s="31"/>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row>
    <row r="213" spans="2:94" ht="33.75" customHeight="1">
      <c r="B213" s="140"/>
      <c r="C213" s="30"/>
      <c r="D213" s="25"/>
      <c r="E213" s="169"/>
      <c r="F213" s="140"/>
      <c r="G213" s="140"/>
      <c r="H213" s="140"/>
      <c r="I213" s="140"/>
      <c r="J213" s="140"/>
      <c r="K213" s="140"/>
      <c r="L213" s="140"/>
      <c r="M213" s="140"/>
      <c r="N213" s="140"/>
      <c r="O213" s="195"/>
      <c r="P213" s="140"/>
      <c r="Q213" s="25"/>
      <c r="R213" s="25"/>
      <c r="S213" s="25"/>
      <c r="T213" s="25"/>
      <c r="U213" s="25"/>
      <c r="V213" s="25"/>
      <c r="W213" s="31"/>
      <c r="X213" s="31"/>
      <c r="Y213" s="31"/>
      <c r="Z213" s="31"/>
      <c r="AA213" s="31"/>
      <c r="AB213" s="31"/>
      <c r="AC213" s="31"/>
      <c r="AD213" s="31"/>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row>
    <row r="214" spans="2:94" ht="33.75" customHeight="1">
      <c r="B214" s="140"/>
      <c r="C214" s="30"/>
      <c r="D214" s="25"/>
      <c r="E214" s="169"/>
      <c r="F214" s="140"/>
      <c r="G214" s="140"/>
      <c r="H214" s="140"/>
      <c r="I214" s="140"/>
      <c r="J214" s="140"/>
      <c r="K214" s="140"/>
      <c r="L214" s="140"/>
      <c r="M214" s="140"/>
      <c r="N214" s="140"/>
      <c r="O214" s="195"/>
      <c r="P214" s="140"/>
      <c r="Q214" s="25"/>
      <c r="R214" s="25"/>
      <c r="S214" s="25"/>
      <c r="T214" s="25"/>
      <c r="U214" s="25"/>
      <c r="V214" s="25"/>
      <c r="W214" s="31"/>
      <c r="X214" s="31"/>
      <c r="Y214" s="31"/>
      <c r="Z214" s="31"/>
      <c r="AA214" s="31"/>
      <c r="AB214" s="31"/>
      <c r="AC214" s="31"/>
      <c r="AD214" s="31"/>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row>
    <row r="215" spans="2:94" ht="33.75" customHeight="1">
      <c r="B215" s="140"/>
      <c r="C215" s="30"/>
      <c r="D215" s="25"/>
      <c r="E215" s="169"/>
      <c r="F215" s="140"/>
      <c r="G215" s="140"/>
      <c r="H215" s="140"/>
      <c r="I215" s="140"/>
      <c r="J215" s="140"/>
      <c r="K215" s="140"/>
      <c r="L215" s="140"/>
      <c r="M215" s="140"/>
      <c r="N215" s="140"/>
      <c r="O215" s="195"/>
      <c r="P215" s="140"/>
      <c r="Q215" s="25"/>
      <c r="R215" s="25"/>
      <c r="S215" s="25"/>
      <c r="T215" s="25"/>
      <c r="U215" s="25"/>
      <c r="V215" s="25"/>
      <c r="W215" s="31"/>
      <c r="X215" s="31"/>
      <c r="Y215" s="31"/>
      <c r="Z215" s="31"/>
      <c r="AA215" s="31"/>
      <c r="AB215" s="31"/>
      <c r="AC215" s="31"/>
      <c r="AD215" s="31"/>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row>
    <row r="216" spans="2:94" ht="33.75" customHeight="1">
      <c r="B216" s="140"/>
      <c r="C216" s="30"/>
      <c r="D216" s="25"/>
      <c r="E216" s="169"/>
      <c r="F216" s="140"/>
      <c r="G216" s="140"/>
      <c r="H216" s="140"/>
      <c r="I216" s="140"/>
      <c r="J216" s="140"/>
      <c r="K216" s="140"/>
      <c r="L216" s="140"/>
      <c r="M216" s="140"/>
      <c r="N216" s="140"/>
      <c r="O216" s="195"/>
      <c r="P216" s="140"/>
      <c r="Q216" s="25"/>
      <c r="R216" s="25"/>
      <c r="S216" s="25"/>
      <c r="T216" s="25"/>
      <c r="U216" s="25"/>
      <c r="V216" s="25"/>
      <c r="W216" s="31"/>
      <c r="X216" s="31"/>
      <c r="Y216" s="31"/>
      <c r="Z216" s="31"/>
      <c r="AA216" s="31"/>
      <c r="AB216" s="31"/>
      <c r="AC216" s="31"/>
      <c r="AD216" s="31"/>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row>
    <row r="217" spans="2:94" ht="33.75" customHeight="1">
      <c r="B217" s="140"/>
      <c r="C217" s="30"/>
      <c r="D217" s="25"/>
      <c r="E217" s="169"/>
      <c r="F217" s="140"/>
      <c r="G217" s="140"/>
      <c r="H217" s="140"/>
      <c r="I217" s="140"/>
      <c r="J217" s="140"/>
      <c r="K217" s="140"/>
      <c r="L217" s="140"/>
      <c r="M217" s="140"/>
      <c r="N217" s="140"/>
      <c r="O217" s="195"/>
      <c r="P217" s="140"/>
      <c r="Q217" s="25"/>
      <c r="R217" s="25"/>
      <c r="S217" s="25"/>
      <c r="T217" s="25"/>
      <c r="U217" s="25"/>
      <c r="V217" s="25"/>
      <c r="W217" s="31"/>
      <c r="X217" s="31"/>
      <c r="Y217" s="31"/>
      <c r="Z217" s="31"/>
      <c r="AA217" s="31"/>
      <c r="AB217" s="31"/>
      <c r="AC217" s="31"/>
      <c r="AD217" s="31"/>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row>
    <row r="218" spans="2:94" ht="33.75" customHeight="1">
      <c r="B218" s="140"/>
      <c r="C218" s="30"/>
      <c r="D218" s="25"/>
      <c r="E218" s="169"/>
      <c r="F218" s="140"/>
      <c r="G218" s="140"/>
      <c r="H218" s="140"/>
      <c r="I218" s="140"/>
      <c r="J218" s="140"/>
      <c r="K218" s="140"/>
      <c r="L218" s="140"/>
      <c r="M218" s="140"/>
      <c r="N218" s="140"/>
      <c r="O218" s="195"/>
      <c r="P218" s="140"/>
      <c r="Q218" s="25"/>
      <c r="R218" s="25"/>
      <c r="S218" s="25"/>
      <c r="T218" s="25"/>
      <c r="U218" s="25"/>
      <c r="V218" s="25"/>
      <c r="W218" s="31"/>
      <c r="X218" s="31"/>
      <c r="Y218" s="31"/>
      <c r="Z218" s="31"/>
      <c r="AA218" s="31"/>
      <c r="AB218" s="31"/>
      <c r="AC218" s="31"/>
      <c r="AD218" s="31"/>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row>
    <row r="219" spans="2:94" ht="33.75" customHeight="1">
      <c r="B219" s="140"/>
      <c r="C219" s="30"/>
      <c r="D219" s="25"/>
      <c r="E219" s="169"/>
      <c r="F219" s="140"/>
      <c r="G219" s="140"/>
      <c r="H219" s="140"/>
      <c r="I219" s="140"/>
      <c r="J219" s="140"/>
      <c r="K219" s="140"/>
      <c r="L219" s="140"/>
      <c r="M219" s="140"/>
      <c r="N219" s="140"/>
      <c r="O219" s="195"/>
      <c r="P219" s="140"/>
      <c r="Q219" s="25"/>
      <c r="R219" s="25"/>
      <c r="S219" s="25"/>
      <c r="T219" s="25"/>
      <c r="U219" s="25"/>
      <c r="V219" s="25"/>
      <c r="W219" s="31"/>
      <c r="X219" s="31"/>
      <c r="Y219" s="31"/>
      <c r="Z219" s="31"/>
      <c r="AA219" s="31"/>
      <c r="AB219" s="31"/>
      <c r="AC219" s="31"/>
      <c r="AD219" s="31"/>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row>
    <row r="220" spans="2:94" ht="33.75" customHeight="1">
      <c r="B220" s="140"/>
      <c r="C220" s="30"/>
      <c r="D220" s="25"/>
      <c r="E220" s="169"/>
      <c r="F220" s="140"/>
      <c r="G220" s="140"/>
      <c r="H220" s="140"/>
      <c r="I220" s="140"/>
      <c r="J220" s="140"/>
      <c r="K220" s="140"/>
      <c r="L220" s="140"/>
      <c r="M220" s="140"/>
      <c r="N220" s="140"/>
      <c r="O220" s="195"/>
      <c r="P220" s="140"/>
      <c r="Q220" s="25"/>
      <c r="R220" s="25"/>
      <c r="S220" s="25"/>
      <c r="T220" s="25"/>
      <c r="U220" s="25"/>
      <c r="V220" s="25"/>
      <c r="W220" s="31"/>
      <c r="X220" s="31"/>
      <c r="Y220" s="31"/>
      <c r="Z220" s="31"/>
      <c r="AA220" s="31"/>
      <c r="AB220" s="31"/>
      <c r="AC220" s="31"/>
      <c r="AD220" s="31"/>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row>
    <row r="221" spans="2:94" ht="33.75" customHeight="1">
      <c r="B221" s="140"/>
      <c r="C221" s="30"/>
      <c r="D221" s="25"/>
      <c r="E221" s="169"/>
      <c r="F221" s="140"/>
      <c r="G221" s="140"/>
      <c r="H221" s="140"/>
      <c r="I221" s="140"/>
      <c r="J221" s="140"/>
      <c r="K221" s="140"/>
      <c r="L221" s="140"/>
      <c r="M221" s="140"/>
      <c r="N221" s="140"/>
      <c r="O221" s="195"/>
      <c r="P221" s="140"/>
      <c r="Q221" s="25"/>
      <c r="R221" s="25"/>
      <c r="S221" s="25"/>
      <c r="T221" s="25"/>
      <c r="U221" s="25"/>
      <c r="V221" s="25"/>
      <c r="W221" s="31"/>
      <c r="X221" s="31"/>
      <c r="Y221" s="31"/>
      <c r="Z221" s="31"/>
      <c r="AA221" s="31"/>
      <c r="AB221" s="31"/>
      <c r="AC221" s="31"/>
      <c r="AD221" s="31"/>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row>
    <row r="222" spans="2:94" ht="33.75" customHeight="1">
      <c r="B222" s="140"/>
      <c r="C222" s="30"/>
      <c r="D222" s="25"/>
      <c r="E222" s="169"/>
      <c r="F222" s="140"/>
      <c r="G222" s="140"/>
      <c r="H222" s="140"/>
      <c r="I222" s="140"/>
      <c r="J222" s="140"/>
      <c r="K222" s="140"/>
      <c r="L222" s="140"/>
      <c r="M222" s="140"/>
      <c r="N222" s="140"/>
      <c r="O222" s="195"/>
      <c r="P222" s="140"/>
      <c r="Q222" s="25"/>
      <c r="R222" s="25"/>
      <c r="S222" s="25"/>
      <c r="T222" s="25"/>
      <c r="U222" s="25"/>
      <c r="V222" s="25"/>
      <c r="W222" s="31"/>
      <c r="X222" s="31"/>
      <c r="Y222" s="31"/>
      <c r="Z222" s="31"/>
      <c r="AA222" s="31"/>
      <c r="AB222" s="31"/>
      <c r="AC222" s="31"/>
      <c r="AD222" s="31"/>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row>
    <row r="223" spans="2:94" ht="33.75" customHeight="1">
      <c r="B223" s="140"/>
      <c r="C223" s="30"/>
      <c r="D223" s="25"/>
      <c r="E223" s="169"/>
      <c r="F223" s="140"/>
      <c r="G223" s="140"/>
      <c r="H223" s="140"/>
      <c r="I223" s="140"/>
      <c r="J223" s="140"/>
      <c r="K223" s="140"/>
      <c r="L223" s="140"/>
      <c r="M223" s="140"/>
      <c r="N223" s="140"/>
      <c r="O223" s="195"/>
      <c r="P223" s="140"/>
      <c r="Q223" s="25"/>
      <c r="R223" s="25"/>
      <c r="S223" s="25"/>
      <c r="T223" s="25"/>
      <c r="U223" s="25"/>
      <c r="V223" s="25"/>
      <c r="W223" s="31"/>
      <c r="X223" s="31"/>
      <c r="Y223" s="31"/>
      <c r="Z223" s="31"/>
      <c r="AA223" s="31"/>
      <c r="AB223" s="31"/>
      <c r="AC223" s="31"/>
      <c r="AD223" s="31"/>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row>
    <row r="224" spans="2:94" ht="33.75" customHeight="1">
      <c r="B224" s="140"/>
      <c r="C224" s="30"/>
      <c r="D224" s="25"/>
      <c r="E224" s="169"/>
      <c r="F224" s="140"/>
      <c r="G224" s="140"/>
      <c r="H224" s="140"/>
      <c r="I224" s="140"/>
      <c r="J224" s="140"/>
      <c r="K224" s="140"/>
      <c r="L224" s="140"/>
      <c r="M224" s="140"/>
      <c r="N224" s="140"/>
      <c r="O224" s="195"/>
      <c r="P224" s="140"/>
      <c r="Q224" s="25"/>
      <c r="R224" s="25"/>
      <c r="S224" s="25"/>
      <c r="T224" s="25"/>
      <c r="U224" s="25"/>
      <c r="V224" s="25"/>
      <c r="W224" s="31"/>
      <c r="X224" s="31"/>
      <c r="Y224" s="31"/>
      <c r="Z224" s="31"/>
      <c r="AA224" s="31"/>
      <c r="AB224" s="31"/>
      <c r="AC224" s="31"/>
      <c r="AD224" s="31"/>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row>
    <row r="225" spans="2:94" ht="33.75" customHeight="1">
      <c r="B225" s="140"/>
      <c r="C225" s="30"/>
      <c r="D225" s="25"/>
      <c r="E225" s="169"/>
      <c r="F225" s="140"/>
      <c r="G225" s="140"/>
      <c r="H225" s="140"/>
      <c r="I225" s="140"/>
      <c r="J225" s="140"/>
      <c r="K225" s="140"/>
      <c r="L225" s="140"/>
      <c r="M225" s="140"/>
      <c r="N225" s="140"/>
      <c r="O225" s="195"/>
      <c r="P225" s="140"/>
      <c r="Q225" s="25"/>
      <c r="R225" s="25"/>
      <c r="S225" s="25"/>
      <c r="T225" s="25"/>
      <c r="U225" s="25"/>
      <c r="V225" s="25"/>
      <c r="W225" s="31"/>
      <c r="X225" s="31"/>
      <c r="Y225" s="31"/>
      <c r="Z225" s="31"/>
      <c r="AA225" s="31"/>
      <c r="AB225" s="31"/>
      <c r="AC225" s="31"/>
      <c r="AD225" s="31"/>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row>
    <row r="226" spans="2:94" ht="33.75" customHeight="1">
      <c r="B226" s="140"/>
      <c r="C226" s="30"/>
      <c r="D226" s="25"/>
      <c r="E226" s="169"/>
      <c r="F226" s="140"/>
      <c r="G226" s="140"/>
      <c r="H226" s="140"/>
      <c r="I226" s="140"/>
      <c r="J226" s="140"/>
      <c r="K226" s="140"/>
      <c r="L226" s="140"/>
      <c r="M226" s="140"/>
      <c r="N226" s="140"/>
      <c r="O226" s="195"/>
      <c r="P226" s="140"/>
      <c r="Q226" s="25"/>
      <c r="R226" s="25"/>
      <c r="S226" s="25"/>
      <c r="T226" s="25"/>
      <c r="U226" s="25"/>
      <c r="V226" s="25"/>
      <c r="W226" s="31"/>
      <c r="X226" s="31"/>
      <c r="Y226" s="31"/>
      <c r="Z226" s="31"/>
      <c r="AA226" s="31"/>
      <c r="AB226" s="31"/>
      <c r="AC226" s="31"/>
      <c r="AD226" s="31"/>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row>
    <row r="227" spans="2:94" ht="33.75" customHeight="1">
      <c r="B227" s="140"/>
      <c r="C227" s="30"/>
      <c r="D227" s="25"/>
      <c r="E227" s="169"/>
      <c r="F227" s="140"/>
      <c r="G227" s="140"/>
      <c r="H227" s="140"/>
      <c r="I227" s="140"/>
      <c r="J227" s="140"/>
      <c r="K227" s="140"/>
      <c r="L227" s="140"/>
      <c r="M227" s="140"/>
      <c r="N227" s="140"/>
      <c r="O227" s="195"/>
      <c r="P227" s="140"/>
      <c r="Q227" s="25"/>
      <c r="R227" s="25"/>
      <c r="S227" s="25"/>
      <c r="T227" s="25"/>
      <c r="U227" s="25"/>
      <c r="V227" s="25"/>
      <c r="W227" s="31"/>
      <c r="X227" s="31"/>
      <c r="Y227" s="31"/>
      <c r="Z227" s="31"/>
      <c r="AA227" s="31"/>
      <c r="AB227" s="31"/>
      <c r="AC227" s="31"/>
      <c r="AD227" s="31"/>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row>
    <row r="228" spans="2:94" ht="33.75" customHeight="1">
      <c r="B228" s="140"/>
      <c r="C228" s="30"/>
      <c r="D228" s="25"/>
      <c r="E228" s="169"/>
      <c r="F228" s="140"/>
      <c r="G228" s="140"/>
      <c r="H228" s="140"/>
      <c r="I228" s="140"/>
      <c r="J228" s="140"/>
      <c r="K228" s="140"/>
      <c r="L228" s="140"/>
      <c r="M228" s="140"/>
      <c r="N228" s="140"/>
      <c r="O228" s="195"/>
      <c r="P228" s="140"/>
      <c r="Q228" s="25"/>
      <c r="R228" s="25"/>
      <c r="S228" s="25"/>
      <c r="T228" s="25"/>
      <c r="U228" s="25"/>
      <c r="V228" s="25"/>
      <c r="W228" s="31"/>
      <c r="X228" s="31"/>
      <c r="Y228" s="31"/>
      <c r="Z228" s="31"/>
      <c r="AA228" s="31"/>
      <c r="AB228" s="31"/>
      <c r="AC228" s="31"/>
      <c r="AD228" s="31"/>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row>
    <row r="229" spans="2:94" ht="33.75" customHeight="1">
      <c r="B229" s="140"/>
      <c r="C229" s="30"/>
      <c r="D229" s="25"/>
      <c r="E229" s="169"/>
      <c r="F229" s="140"/>
      <c r="G229" s="140"/>
      <c r="H229" s="140"/>
      <c r="I229" s="140"/>
      <c r="J229" s="140"/>
      <c r="K229" s="140"/>
      <c r="L229" s="140"/>
      <c r="M229" s="140"/>
      <c r="N229" s="140"/>
      <c r="O229" s="195"/>
      <c r="P229" s="140"/>
      <c r="Q229" s="25"/>
      <c r="R229" s="25"/>
      <c r="S229" s="25"/>
      <c r="T229" s="25"/>
      <c r="U229" s="25"/>
      <c r="V229" s="25"/>
      <c r="W229" s="31"/>
      <c r="X229" s="31"/>
      <c r="Y229" s="31"/>
      <c r="Z229" s="31"/>
      <c r="AA229" s="31"/>
      <c r="AB229" s="31"/>
      <c r="AC229" s="31"/>
      <c r="AD229" s="31"/>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row>
    <row r="230" spans="2:94" ht="33.75" customHeight="1">
      <c r="B230" s="140"/>
      <c r="C230" s="30"/>
      <c r="D230" s="25"/>
      <c r="E230" s="169"/>
      <c r="F230" s="140"/>
      <c r="G230" s="140"/>
      <c r="H230" s="140"/>
      <c r="I230" s="140"/>
      <c r="J230" s="140"/>
      <c r="K230" s="140"/>
      <c r="L230" s="140"/>
      <c r="M230" s="140"/>
      <c r="N230" s="140"/>
      <c r="O230" s="195"/>
      <c r="P230" s="140"/>
      <c r="Q230" s="25"/>
      <c r="R230" s="25"/>
      <c r="S230" s="25"/>
      <c r="T230" s="25"/>
      <c r="U230" s="25"/>
      <c r="V230" s="25"/>
      <c r="W230" s="31"/>
      <c r="X230" s="31"/>
      <c r="Y230" s="31"/>
      <c r="Z230" s="31"/>
      <c r="AA230" s="31"/>
      <c r="AB230" s="31"/>
      <c r="AC230" s="31"/>
      <c r="AD230" s="31"/>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row>
    <row r="231" spans="2:94" ht="33.75" customHeight="1">
      <c r="B231" s="140"/>
      <c r="C231" s="30"/>
      <c r="D231" s="25"/>
      <c r="E231" s="169"/>
      <c r="F231" s="140"/>
      <c r="G231" s="140"/>
      <c r="H231" s="140"/>
      <c r="I231" s="140"/>
      <c r="J231" s="140"/>
      <c r="K231" s="140"/>
      <c r="L231" s="140"/>
      <c r="M231" s="140"/>
      <c r="N231" s="140"/>
      <c r="O231" s="195"/>
      <c r="P231" s="140"/>
      <c r="Q231" s="25"/>
      <c r="R231" s="25"/>
      <c r="S231" s="25"/>
      <c r="T231" s="25"/>
      <c r="U231" s="25"/>
      <c r="V231" s="25"/>
      <c r="W231" s="31"/>
      <c r="X231" s="31"/>
      <c r="Y231" s="31"/>
      <c r="Z231" s="31"/>
      <c r="AA231" s="31"/>
      <c r="AB231" s="31"/>
      <c r="AC231" s="31"/>
      <c r="AD231" s="31"/>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row>
    <row r="232" spans="2:94" ht="33.75" customHeight="1">
      <c r="B232" s="140"/>
      <c r="C232" s="30"/>
      <c r="D232" s="25"/>
      <c r="E232" s="169"/>
      <c r="F232" s="140"/>
      <c r="G232" s="140"/>
      <c r="H232" s="140"/>
      <c r="I232" s="140"/>
      <c r="J232" s="140"/>
      <c r="K232" s="140"/>
      <c r="L232" s="140"/>
      <c r="M232" s="140"/>
      <c r="N232" s="140"/>
      <c r="O232" s="195"/>
      <c r="P232" s="140"/>
      <c r="Q232" s="25"/>
      <c r="R232" s="25"/>
      <c r="S232" s="25"/>
      <c r="T232" s="25"/>
      <c r="U232" s="25"/>
      <c r="V232" s="25"/>
      <c r="W232" s="31"/>
      <c r="X232" s="31"/>
      <c r="Y232" s="31"/>
      <c r="Z232" s="31"/>
      <c r="AA232" s="31"/>
      <c r="AB232" s="31"/>
      <c r="AC232" s="31"/>
      <c r="AD232" s="31"/>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row>
    <row r="233" spans="2:94" ht="33.75" customHeight="1">
      <c r="B233" s="140"/>
      <c r="C233" s="30"/>
      <c r="D233" s="25"/>
      <c r="E233" s="169"/>
      <c r="F233" s="140"/>
      <c r="G233" s="140"/>
      <c r="H233" s="140"/>
      <c r="I233" s="140"/>
      <c r="J233" s="140"/>
      <c r="K233" s="140"/>
      <c r="L233" s="140"/>
      <c r="M233" s="140"/>
      <c r="N233" s="140"/>
      <c r="O233" s="195"/>
      <c r="P233" s="140"/>
      <c r="Q233" s="25"/>
      <c r="R233" s="25"/>
      <c r="S233" s="25"/>
      <c r="T233" s="25"/>
      <c r="U233" s="25"/>
      <c r="V233" s="25"/>
      <c r="W233" s="31"/>
      <c r="X233" s="31"/>
      <c r="Y233" s="31"/>
      <c r="Z233" s="31"/>
      <c r="AA233" s="31"/>
      <c r="AB233" s="31"/>
      <c r="AC233" s="31"/>
      <c r="AD233" s="31"/>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row>
    <row r="234" spans="2:94" ht="33.75" customHeight="1">
      <c r="B234" s="140"/>
      <c r="C234" s="30"/>
      <c r="D234" s="25"/>
      <c r="E234" s="169"/>
      <c r="F234" s="140"/>
      <c r="G234" s="140"/>
      <c r="H234" s="140"/>
      <c r="I234" s="140"/>
      <c r="J234" s="140"/>
      <c r="K234" s="140"/>
      <c r="L234" s="140"/>
      <c r="M234" s="140"/>
      <c r="N234" s="140"/>
      <c r="O234" s="195"/>
      <c r="P234" s="140"/>
      <c r="Q234" s="25"/>
      <c r="R234" s="25"/>
      <c r="S234" s="25"/>
      <c r="T234" s="25"/>
      <c r="U234" s="25"/>
      <c r="V234" s="25"/>
      <c r="W234" s="31"/>
      <c r="X234" s="31"/>
      <c r="Y234" s="31"/>
      <c r="Z234" s="31"/>
      <c r="AA234" s="31"/>
      <c r="AB234" s="31"/>
      <c r="AC234" s="31"/>
      <c r="AD234" s="31"/>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row>
    <row r="235" spans="2:94" ht="33.75" customHeight="1">
      <c r="B235" s="140"/>
      <c r="C235" s="30"/>
      <c r="D235" s="25"/>
      <c r="E235" s="169"/>
      <c r="F235" s="140"/>
      <c r="G235" s="140"/>
      <c r="H235" s="140"/>
      <c r="I235" s="140"/>
      <c r="J235" s="140"/>
      <c r="K235" s="140"/>
      <c r="L235" s="140"/>
      <c r="M235" s="140"/>
      <c r="N235" s="140"/>
      <c r="O235" s="195"/>
      <c r="P235" s="140"/>
      <c r="Q235" s="25"/>
      <c r="R235" s="25"/>
      <c r="S235" s="25"/>
      <c r="T235" s="25"/>
      <c r="U235" s="25"/>
      <c r="V235" s="25"/>
      <c r="W235" s="31"/>
      <c r="X235" s="31"/>
      <c r="Y235" s="31"/>
      <c r="Z235" s="31"/>
      <c r="AA235" s="31"/>
      <c r="AB235" s="31"/>
      <c r="AC235" s="31"/>
      <c r="AD235" s="31"/>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c r="CP235" s="25"/>
    </row>
    <row r="236" spans="2:94" ht="33.75" customHeight="1">
      <c r="B236" s="140"/>
      <c r="C236" s="30"/>
      <c r="D236" s="25"/>
      <c r="E236" s="169"/>
      <c r="F236" s="140"/>
      <c r="G236" s="140"/>
      <c r="H236" s="140"/>
      <c r="I236" s="140"/>
      <c r="J236" s="140"/>
      <c r="K236" s="140"/>
      <c r="L236" s="140"/>
      <c r="M236" s="140"/>
      <c r="N236" s="140"/>
      <c r="O236" s="195"/>
      <c r="P236" s="140"/>
      <c r="Q236" s="25"/>
      <c r="R236" s="25"/>
      <c r="S236" s="25"/>
      <c r="T236" s="25"/>
      <c r="U236" s="25"/>
      <c r="V236" s="25"/>
      <c r="W236" s="31"/>
      <c r="X236" s="31"/>
      <c r="Y236" s="31"/>
      <c r="Z236" s="31"/>
      <c r="AA236" s="31"/>
      <c r="AB236" s="31"/>
      <c r="AC236" s="31"/>
      <c r="AD236" s="31"/>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row>
    <row r="237" spans="2:94" ht="33.75" customHeight="1">
      <c r="B237" s="140"/>
      <c r="C237" s="30"/>
      <c r="D237" s="25"/>
      <c r="E237" s="169"/>
      <c r="F237" s="140"/>
      <c r="G237" s="140"/>
      <c r="H237" s="140"/>
      <c r="I237" s="140"/>
      <c r="J237" s="140"/>
      <c r="K237" s="140"/>
      <c r="L237" s="140"/>
      <c r="M237" s="140"/>
      <c r="N237" s="140"/>
      <c r="O237" s="195"/>
      <c r="P237" s="140"/>
      <c r="Q237" s="25"/>
      <c r="R237" s="25"/>
      <c r="S237" s="25"/>
      <c r="T237" s="25"/>
      <c r="U237" s="25"/>
      <c r="V237" s="25"/>
      <c r="W237" s="31"/>
      <c r="X237" s="31"/>
      <c r="Y237" s="31"/>
      <c r="Z237" s="31"/>
      <c r="AA237" s="31"/>
      <c r="AB237" s="31"/>
      <c r="AC237" s="31"/>
      <c r="AD237" s="31"/>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c r="CG237" s="25"/>
      <c r="CH237" s="25"/>
      <c r="CI237" s="25"/>
      <c r="CJ237" s="25"/>
      <c r="CK237" s="25"/>
      <c r="CL237" s="25"/>
      <c r="CM237" s="25"/>
      <c r="CN237" s="25"/>
      <c r="CO237" s="25"/>
      <c r="CP237" s="25"/>
    </row>
    <row r="238" spans="2:94" ht="33.75" customHeight="1">
      <c r="B238" s="140"/>
      <c r="C238" s="30"/>
      <c r="D238" s="25"/>
      <c r="E238" s="169"/>
      <c r="F238" s="140"/>
      <c r="G238" s="140"/>
      <c r="H238" s="140"/>
      <c r="I238" s="140"/>
      <c r="J238" s="140"/>
      <c r="K238" s="140"/>
      <c r="L238" s="140"/>
      <c r="M238" s="140"/>
      <c r="N238" s="140"/>
      <c r="O238" s="195"/>
      <c r="P238" s="140"/>
      <c r="Q238" s="25"/>
      <c r="R238" s="25"/>
      <c r="S238" s="25"/>
      <c r="T238" s="25"/>
      <c r="U238" s="25"/>
      <c r="V238" s="25"/>
      <c r="W238" s="31"/>
      <c r="X238" s="31"/>
      <c r="Y238" s="31"/>
      <c r="Z238" s="31"/>
      <c r="AA238" s="31"/>
      <c r="AB238" s="31"/>
      <c r="AC238" s="31"/>
      <c r="AD238" s="31"/>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c r="CI238" s="25"/>
      <c r="CJ238" s="25"/>
      <c r="CK238" s="25"/>
      <c r="CL238" s="25"/>
      <c r="CM238" s="25"/>
      <c r="CN238" s="25"/>
      <c r="CO238" s="25"/>
      <c r="CP238" s="25"/>
    </row>
    <row r="239" spans="2:94" ht="33.75" customHeight="1">
      <c r="B239" s="140"/>
      <c r="C239" s="30"/>
      <c r="D239" s="25"/>
      <c r="E239" s="169"/>
      <c r="F239" s="140"/>
      <c r="G239" s="140"/>
      <c r="H239" s="140"/>
      <c r="I239" s="140"/>
      <c r="J239" s="140"/>
      <c r="K239" s="140"/>
      <c r="L239" s="140"/>
      <c r="M239" s="140"/>
      <c r="N239" s="140"/>
      <c r="O239" s="195"/>
      <c r="P239" s="140"/>
      <c r="Q239" s="25"/>
      <c r="R239" s="25"/>
      <c r="S239" s="25"/>
      <c r="T239" s="25"/>
      <c r="U239" s="25"/>
      <c r="V239" s="25"/>
      <c r="W239" s="31"/>
      <c r="X239" s="31"/>
      <c r="Y239" s="31"/>
      <c r="Z239" s="31"/>
      <c r="AA239" s="31"/>
      <c r="AB239" s="31"/>
      <c r="AC239" s="31"/>
      <c r="AD239" s="31"/>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row>
    <row r="240" spans="2:94" ht="33.75" customHeight="1">
      <c r="B240" s="140"/>
      <c r="C240" s="30"/>
      <c r="D240" s="25"/>
      <c r="E240" s="169"/>
      <c r="F240" s="140"/>
      <c r="G240" s="140"/>
      <c r="H240" s="140"/>
      <c r="I240" s="140"/>
      <c r="J240" s="140"/>
      <c r="K240" s="140"/>
      <c r="L240" s="140"/>
      <c r="M240" s="140"/>
      <c r="N240" s="140"/>
      <c r="O240" s="195"/>
      <c r="P240" s="140"/>
      <c r="Q240" s="25"/>
      <c r="R240" s="25"/>
      <c r="S240" s="25"/>
      <c r="T240" s="25"/>
      <c r="U240" s="25"/>
      <c r="V240" s="25"/>
      <c r="W240" s="31"/>
      <c r="X240" s="31"/>
      <c r="Y240" s="31"/>
      <c r="Z240" s="31"/>
      <c r="AA240" s="31"/>
      <c r="AB240" s="31"/>
      <c r="AC240" s="31"/>
      <c r="AD240" s="31"/>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c r="CP240" s="25"/>
    </row>
    <row r="241" spans="2:94" ht="33.75" customHeight="1">
      <c r="B241" s="140"/>
      <c r="C241" s="30"/>
      <c r="D241" s="25"/>
      <c r="E241" s="169"/>
      <c r="F241" s="140"/>
      <c r="G241" s="140"/>
      <c r="H241" s="140"/>
      <c r="I241" s="140"/>
      <c r="J241" s="140"/>
      <c r="K241" s="140"/>
      <c r="L241" s="140"/>
      <c r="M241" s="140"/>
      <c r="N241" s="140"/>
      <c r="O241" s="195"/>
      <c r="P241" s="140"/>
      <c r="Q241" s="25"/>
      <c r="R241" s="25"/>
      <c r="S241" s="25"/>
      <c r="T241" s="25"/>
      <c r="U241" s="25"/>
      <c r="V241" s="25"/>
      <c r="W241" s="31"/>
      <c r="X241" s="31"/>
      <c r="Y241" s="31"/>
      <c r="Z241" s="31"/>
      <c r="AA241" s="31"/>
      <c r="AB241" s="31"/>
      <c r="AC241" s="31"/>
      <c r="AD241" s="31"/>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c r="CP241" s="25"/>
    </row>
    <row r="242" spans="2:94" ht="33.75" customHeight="1">
      <c r="B242" s="140"/>
      <c r="C242" s="30"/>
      <c r="D242" s="25"/>
      <c r="E242" s="169"/>
      <c r="F242" s="140"/>
      <c r="G242" s="140"/>
      <c r="H242" s="140"/>
      <c r="I242" s="140"/>
      <c r="J242" s="140"/>
      <c r="K242" s="140"/>
      <c r="L242" s="140"/>
      <c r="M242" s="140"/>
      <c r="N242" s="140"/>
      <c r="O242" s="195"/>
      <c r="P242" s="140"/>
      <c r="Q242" s="25"/>
      <c r="R242" s="25"/>
      <c r="S242" s="25"/>
      <c r="T242" s="25"/>
      <c r="U242" s="25"/>
      <c r="V242" s="25"/>
      <c r="W242" s="31"/>
      <c r="X242" s="31"/>
      <c r="Y242" s="31"/>
      <c r="Z242" s="31"/>
      <c r="AA242" s="31"/>
      <c r="AB242" s="31"/>
      <c r="AC242" s="31"/>
      <c r="AD242" s="31"/>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row>
    <row r="243" spans="2:94" ht="33.75" customHeight="1">
      <c r="B243" s="140"/>
      <c r="C243" s="30"/>
      <c r="D243" s="25"/>
      <c r="E243" s="169"/>
      <c r="F243" s="140"/>
      <c r="G243" s="140"/>
      <c r="H243" s="140"/>
      <c r="I243" s="140"/>
      <c r="J243" s="140"/>
      <c r="K243" s="140"/>
      <c r="L243" s="140"/>
      <c r="M243" s="140"/>
      <c r="N243" s="140"/>
      <c r="O243" s="195"/>
      <c r="P243" s="140"/>
      <c r="Q243" s="25"/>
      <c r="R243" s="25"/>
      <c r="S243" s="25"/>
      <c r="T243" s="25"/>
      <c r="U243" s="25"/>
      <c r="V243" s="25"/>
      <c r="W243" s="31"/>
      <c r="X243" s="31"/>
      <c r="Y243" s="31"/>
      <c r="Z243" s="31"/>
      <c r="AA243" s="31"/>
      <c r="AB243" s="31"/>
      <c r="AC243" s="31"/>
      <c r="AD243" s="31"/>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row>
    <row r="244" spans="2:94" ht="33.75" customHeight="1">
      <c r="B244" s="140"/>
      <c r="C244" s="30"/>
      <c r="D244" s="25"/>
      <c r="E244" s="169"/>
      <c r="F244" s="140"/>
      <c r="G244" s="140"/>
      <c r="H244" s="140"/>
      <c r="I244" s="140"/>
      <c r="J244" s="140"/>
      <c r="K244" s="140"/>
      <c r="L244" s="140"/>
      <c r="M244" s="140"/>
      <c r="N244" s="140"/>
      <c r="O244" s="195"/>
      <c r="P244" s="140"/>
      <c r="Q244" s="25"/>
      <c r="R244" s="25"/>
      <c r="S244" s="25"/>
      <c r="T244" s="25"/>
      <c r="U244" s="25"/>
      <c r="V244" s="25"/>
      <c r="W244" s="31"/>
      <c r="X244" s="31"/>
      <c r="Y244" s="31"/>
      <c r="Z244" s="31"/>
      <c r="AA244" s="31"/>
      <c r="AB244" s="31"/>
      <c r="AC244" s="31"/>
      <c r="AD244" s="31"/>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row>
    <row r="245" spans="2:94" ht="33.75" customHeight="1">
      <c r="B245" s="140"/>
      <c r="C245" s="30"/>
      <c r="D245" s="25"/>
      <c r="E245" s="169"/>
      <c r="F245" s="140"/>
      <c r="G245" s="140"/>
      <c r="H245" s="140"/>
      <c r="I245" s="140"/>
      <c r="J245" s="140"/>
      <c r="K245" s="140"/>
      <c r="L245" s="140"/>
      <c r="M245" s="140"/>
      <c r="N245" s="140"/>
      <c r="O245" s="195"/>
      <c r="P245" s="140"/>
      <c r="Q245" s="25"/>
      <c r="R245" s="25"/>
      <c r="S245" s="25"/>
      <c r="T245" s="25"/>
      <c r="U245" s="25"/>
      <c r="V245" s="25"/>
      <c r="W245" s="31"/>
      <c r="X245" s="31"/>
      <c r="Y245" s="31"/>
      <c r="Z245" s="31"/>
      <c r="AA245" s="31"/>
      <c r="AB245" s="31"/>
      <c r="AC245" s="31"/>
      <c r="AD245" s="31"/>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row>
    <row r="246" spans="2:94" ht="33.75" customHeight="1">
      <c r="B246" s="140"/>
      <c r="C246" s="30"/>
      <c r="D246" s="25"/>
      <c r="E246" s="169"/>
      <c r="F246" s="140"/>
      <c r="G246" s="140"/>
      <c r="H246" s="140"/>
      <c r="I246" s="140"/>
      <c r="J246" s="140"/>
      <c r="K246" s="140"/>
      <c r="L246" s="140"/>
      <c r="M246" s="140"/>
      <c r="N246" s="140"/>
      <c r="O246" s="195"/>
      <c r="P246" s="140"/>
      <c r="Q246" s="25"/>
      <c r="R246" s="25"/>
      <c r="S246" s="25"/>
      <c r="T246" s="25"/>
      <c r="U246" s="25"/>
      <c r="V246" s="25"/>
      <c r="W246" s="31"/>
      <c r="X246" s="31"/>
      <c r="Y246" s="31"/>
      <c r="Z246" s="31"/>
      <c r="AA246" s="31"/>
      <c r="AB246" s="31"/>
      <c r="AC246" s="31"/>
      <c r="AD246" s="31"/>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row>
    <row r="247" spans="2:94" ht="33.75" customHeight="1">
      <c r="B247" s="140"/>
      <c r="C247" s="30"/>
      <c r="D247" s="25"/>
      <c r="E247" s="169"/>
      <c r="F247" s="140"/>
      <c r="G247" s="140"/>
      <c r="H247" s="140"/>
      <c r="I247" s="140"/>
      <c r="J247" s="140"/>
      <c r="K247" s="140"/>
      <c r="L247" s="140"/>
      <c r="M247" s="140"/>
      <c r="N247" s="140"/>
      <c r="O247" s="195"/>
      <c r="P247" s="140"/>
      <c r="Q247" s="25"/>
      <c r="R247" s="25"/>
      <c r="S247" s="25"/>
      <c r="T247" s="25"/>
      <c r="U247" s="25"/>
      <c r="V247" s="25"/>
      <c r="W247" s="31"/>
      <c r="X247" s="31"/>
      <c r="Y247" s="31"/>
      <c r="Z247" s="31"/>
      <c r="AA247" s="31"/>
      <c r="AB247" s="31"/>
      <c r="AC247" s="31"/>
      <c r="AD247" s="31"/>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row>
    <row r="248" spans="2:94" ht="33.75" customHeight="1">
      <c r="B248" s="140"/>
      <c r="C248" s="30"/>
      <c r="D248" s="25"/>
      <c r="E248" s="169"/>
      <c r="F248" s="140"/>
      <c r="G248" s="140"/>
      <c r="H248" s="140"/>
      <c r="I248" s="140"/>
      <c r="J248" s="140"/>
      <c r="K248" s="140"/>
      <c r="L248" s="140"/>
      <c r="M248" s="140"/>
      <c r="N248" s="140"/>
      <c r="O248" s="195"/>
      <c r="P248" s="140"/>
      <c r="Q248" s="25"/>
      <c r="R248" s="25"/>
      <c r="S248" s="25"/>
      <c r="T248" s="25"/>
      <c r="U248" s="25"/>
      <c r="V248" s="25"/>
      <c r="W248" s="31"/>
      <c r="X248" s="31"/>
      <c r="Y248" s="31"/>
      <c r="Z248" s="31"/>
      <c r="AA248" s="31"/>
      <c r="AB248" s="31"/>
      <c r="AC248" s="31"/>
      <c r="AD248" s="31"/>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row>
    <row r="249" spans="2:94" ht="33.75" customHeight="1">
      <c r="B249" s="140"/>
      <c r="C249" s="30"/>
      <c r="D249" s="25"/>
      <c r="E249" s="169"/>
      <c r="F249" s="140"/>
      <c r="G249" s="140"/>
      <c r="H249" s="140"/>
      <c r="I249" s="140"/>
      <c r="J249" s="140"/>
      <c r="K249" s="140"/>
      <c r="L249" s="140"/>
      <c r="M249" s="140"/>
      <c r="N249" s="140"/>
      <c r="O249" s="195"/>
      <c r="P249" s="140"/>
      <c r="Q249" s="25"/>
      <c r="R249" s="25"/>
      <c r="S249" s="25"/>
      <c r="T249" s="25"/>
      <c r="U249" s="25"/>
      <c r="V249" s="25"/>
      <c r="W249" s="31"/>
      <c r="X249" s="31"/>
      <c r="Y249" s="31"/>
      <c r="Z249" s="31"/>
      <c r="AA249" s="31"/>
      <c r="AB249" s="31"/>
      <c r="AC249" s="31"/>
      <c r="AD249" s="31"/>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c r="CI249" s="25"/>
      <c r="CJ249" s="25"/>
      <c r="CK249" s="25"/>
      <c r="CL249" s="25"/>
      <c r="CM249" s="25"/>
      <c r="CN249" s="25"/>
      <c r="CO249" s="25"/>
      <c r="CP249" s="25"/>
    </row>
    <row r="250" spans="2:94" ht="33.75" customHeight="1">
      <c r="B250" s="140"/>
      <c r="C250" s="30"/>
      <c r="D250" s="25"/>
      <c r="E250" s="169"/>
      <c r="F250" s="140"/>
      <c r="G250" s="140"/>
      <c r="H250" s="140"/>
      <c r="I250" s="140"/>
      <c r="J250" s="140"/>
      <c r="K250" s="140"/>
      <c r="L250" s="140"/>
      <c r="M250" s="140"/>
      <c r="N250" s="140"/>
      <c r="O250" s="195"/>
      <c r="P250" s="140"/>
      <c r="Q250" s="25"/>
      <c r="R250" s="25"/>
      <c r="S250" s="25"/>
      <c r="T250" s="25"/>
      <c r="U250" s="25"/>
      <c r="V250" s="25"/>
      <c r="W250" s="31"/>
      <c r="X250" s="31"/>
      <c r="Y250" s="31"/>
      <c r="Z250" s="31"/>
      <c r="AA250" s="31"/>
      <c r="AB250" s="31"/>
      <c r="AC250" s="31"/>
      <c r="AD250" s="31"/>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row>
    <row r="251" spans="2:94" ht="33.75" customHeight="1">
      <c r="B251" s="140"/>
      <c r="C251" s="30"/>
      <c r="D251" s="25"/>
      <c r="E251" s="169"/>
      <c r="F251" s="140"/>
      <c r="G251" s="140"/>
      <c r="H251" s="140"/>
      <c r="I251" s="140"/>
      <c r="J251" s="140"/>
      <c r="K251" s="140"/>
      <c r="L251" s="140"/>
      <c r="M251" s="140"/>
      <c r="N251" s="140"/>
      <c r="O251" s="195"/>
      <c r="P251" s="140"/>
      <c r="Q251" s="25"/>
      <c r="R251" s="25"/>
      <c r="S251" s="25"/>
      <c r="T251" s="25"/>
      <c r="U251" s="25"/>
      <c r="V251" s="25"/>
      <c r="W251" s="31"/>
      <c r="X251" s="31"/>
      <c r="Y251" s="31"/>
      <c r="Z251" s="31"/>
      <c r="AA251" s="31"/>
      <c r="AB251" s="31"/>
      <c r="AC251" s="31"/>
      <c r="AD251" s="31"/>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row>
    <row r="252" spans="2:94" ht="33.75" customHeight="1">
      <c r="B252" s="140"/>
      <c r="C252" s="30"/>
      <c r="D252" s="25"/>
      <c r="E252" s="169"/>
      <c r="F252" s="140"/>
      <c r="G252" s="140"/>
      <c r="H252" s="140"/>
      <c r="I252" s="140"/>
      <c r="J252" s="140"/>
      <c r="K252" s="140"/>
      <c r="L252" s="140"/>
      <c r="M252" s="140"/>
      <c r="N252" s="140"/>
      <c r="O252" s="195"/>
      <c r="P252" s="140"/>
      <c r="Q252" s="25"/>
      <c r="R252" s="25"/>
      <c r="S252" s="25"/>
      <c r="T252" s="25"/>
      <c r="U252" s="25"/>
      <c r="V252" s="25"/>
      <c r="W252" s="31"/>
      <c r="X252" s="31"/>
      <c r="Y252" s="31"/>
      <c r="Z252" s="31"/>
      <c r="AA252" s="31"/>
      <c r="AB252" s="31"/>
      <c r="AC252" s="31"/>
      <c r="AD252" s="31"/>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row>
    <row r="253" spans="2:94" ht="33.75" customHeight="1">
      <c r="B253" s="140"/>
      <c r="C253" s="30"/>
      <c r="D253" s="25"/>
      <c r="E253" s="169"/>
      <c r="F253" s="140"/>
      <c r="G253" s="140"/>
      <c r="H253" s="140"/>
      <c r="I253" s="140"/>
      <c r="J253" s="140"/>
      <c r="K253" s="140"/>
      <c r="L253" s="140"/>
      <c r="M253" s="140"/>
      <c r="N253" s="140"/>
      <c r="O253" s="195"/>
      <c r="P253" s="140"/>
      <c r="Q253" s="25"/>
      <c r="R253" s="25"/>
      <c r="S253" s="25"/>
      <c r="T253" s="25"/>
      <c r="U253" s="25"/>
      <c r="V253" s="25"/>
      <c r="W253" s="31"/>
      <c r="X253" s="31"/>
      <c r="Y253" s="31"/>
      <c r="Z253" s="31"/>
      <c r="AA253" s="31"/>
      <c r="AB253" s="31"/>
      <c r="AC253" s="31"/>
      <c r="AD253" s="31"/>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row>
    <row r="254" spans="2:94" ht="33.75" customHeight="1">
      <c r="B254" s="140"/>
      <c r="C254" s="30"/>
      <c r="D254" s="25"/>
      <c r="E254" s="169"/>
      <c r="F254" s="140"/>
      <c r="G254" s="140"/>
      <c r="H254" s="140"/>
      <c r="I254" s="140"/>
      <c r="J254" s="140"/>
      <c r="K254" s="140"/>
      <c r="L254" s="140"/>
      <c r="M254" s="140"/>
      <c r="N254" s="140"/>
      <c r="O254" s="195"/>
      <c r="P254" s="140"/>
      <c r="Q254" s="25"/>
      <c r="R254" s="25"/>
      <c r="S254" s="25"/>
      <c r="T254" s="25"/>
      <c r="U254" s="25"/>
      <c r="V254" s="25"/>
      <c r="W254" s="31"/>
      <c r="X254" s="31"/>
      <c r="Y254" s="31"/>
      <c r="Z254" s="31"/>
      <c r="AA254" s="31"/>
      <c r="AB254" s="31"/>
      <c r="AC254" s="31"/>
      <c r="AD254" s="31"/>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row>
    <row r="255" spans="2:94" ht="33.75" customHeight="1">
      <c r="B255" s="140"/>
      <c r="C255" s="30"/>
      <c r="D255" s="25"/>
      <c r="E255" s="169"/>
      <c r="F255" s="140"/>
      <c r="G255" s="140"/>
      <c r="H255" s="140"/>
      <c r="I255" s="140"/>
      <c r="J255" s="140"/>
      <c r="K255" s="140"/>
      <c r="L255" s="140"/>
      <c r="M255" s="140"/>
      <c r="N255" s="140"/>
      <c r="O255" s="195"/>
      <c r="P255" s="140"/>
      <c r="Q255" s="25"/>
      <c r="R255" s="25"/>
      <c r="S255" s="25"/>
      <c r="T255" s="25"/>
      <c r="U255" s="25"/>
      <c r="V255" s="25"/>
      <c r="W255" s="31"/>
      <c r="X255" s="31"/>
      <c r="Y255" s="31"/>
      <c r="Z255" s="31"/>
      <c r="AA255" s="31"/>
      <c r="AB255" s="31"/>
      <c r="AC255" s="31"/>
      <c r="AD255" s="31"/>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c r="CP255" s="25"/>
    </row>
    <row r="256" spans="2:94" ht="33.75" customHeight="1">
      <c r="B256" s="140"/>
      <c r="C256" s="30"/>
      <c r="D256" s="25"/>
      <c r="E256" s="169"/>
      <c r="F256" s="140"/>
      <c r="G256" s="140"/>
      <c r="H256" s="140"/>
      <c r="I256" s="140"/>
      <c r="J256" s="140"/>
      <c r="K256" s="140"/>
      <c r="L256" s="140"/>
      <c r="M256" s="140"/>
      <c r="N256" s="140"/>
      <c r="O256" s="195"/>
      <c r="P256" s="140"/>
      <c r="Q256" s="25"/>
      <c r="R256" s="25"/>
      <c r="S256" s="25"/>
      <c r="T256" s="25"/>
      <c r="U256" s="25"/>
      <c r="V256" s="25"/>
      <c r="W256" s="31"/>
      <c r="X256" s="31"/>
      <c r="Y256" s="31"/>
      <c r="Z256" s="31"/>
      <c r="AA256" s="31"/>
      <c r="AB256" s="31"/>
      <c r="AC256" s="31"/>
      <c r="AD256" s="31"/>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row>
    <row r="257" spans="2:94" ht="33.75" customHeight="1">
      <c r="B257" s="140"/>
      <c r="C257" s="30"/>
      <c r="D257" s="25"/>
      <c r="E257" s="169"/>
      <c r="F257" s="140"/>
      <c r="G257" s="140"/>
      <c r="H257" s="140"/>
      <c r="I257" s="140"/>
      <c r="J257" s="140"/>
      <c r="K257" s="140"/>
      <c r="L257" s="140"/>
      <c r="M257" s="140"/>
      <c r="N257" s="140"/>
      <c r="O257" s="195"/>
      <c r="P257" s="140"/>
      <c r="Q257" s="25"/>
      <c r="R257" s="25"/>
      <c r="S257" s="25"/>
      <c r="T257" s="25"/>
      <c r="U257" s="25"/>
      <c r="V257" s="25"/>
      <c r="W257" s="31"/>
      <c r="X257" s="31"/>
      <c r="Y257" s="31"/>
      <c r="Z257" s="31"/>
      <c r="AA257" s="31"/>
      <c r="AB257" s="31"/>
      <c r="AC257" s="31"/>
      <c r="AD257" s="31"/>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row>
    <row r="258" spans="2:94" ht="33.75" customHeight="1">
      <c r="B258" s="140"/>
      <c r="C258" s="30"/>
      <c r="D258" s="25"/>
      <c r="E258" s="169"/>
      <c r="F258" s="140"/>
      <c r="G258" s="140"/>
      <c r="H258" s="140"/>
      <c r="I258" s="140"/>
      <c r="J258" s="140"/>
      <c r="K258" s="140"/>
      <c r="L258" s="140"/>
      <c r="M258" s="140"/>
      <c r="N258" s="140"/>
      <c r="O258" s="195"/>
      <c r="P258" s="140"/>
      <c r="Q258" s="25"/>
      <c r="R258" s="25"/>
      <c r="S258" s="25"/>
      <c r="T258" s="25"/>
      <c r="U258" s="25"/>
      <c r="V258" s="25"/>
      <c r="W258" s="31"/>
      <c r="X258" s="31"/>
      <c r="Y258" s="31"/>
      <c r="Z258" s="31"/>
      <c r="AA258" s="31"/>
      <c r="AB258" s="31"/>
      <c r="AC258" s="31"/>
      <c r="AD258" s="31"/>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c r="CK258" s="25"/>
      <c r="CL258" s="25"/>
      <c r="CM258" s="25"/>
      <c r="CN258" s="25"/>
      <c r="CO258" s="25"/>
      <c r="CP258" s="25"/>
    </row>
    <row r="259" spans="2:94" ht="33.75" customHeight="1">
      <c r="B259" s="140"/>
      <c r="C259" s="30"/>
      <c r="D259" s="25"/>
      <c r="E259" s="169"/>
      <c r="F259" s="140"/>
      <c r="G259" s="140"/>
      <c r="H259" s="140"/>
      <c r="I259" s="140"/>
      <c r="J259" s="140"/>
      <c r="K259" s="140"/>
      <c r="L259" s="140"/>
      <c r="M259" s="140"/>
      <c r="N259" s="140"/>
      <c r="O259" s="195"/>
      <c r="P259" s="140"/>
      <c r="Q259" s="25"/>
      <c r="R259" s="25"/>
      <c r="S259" s="25"/>
      <c r="T259" s="25"/>
      <c r="U259" s="25"/>
      <c r="V259" s="25"/>
      <c r="W259" s="31"/>
      <c r="X259" s="31"/>
      <c r="Y259" s="31"/>
      <c r="Z259" s="31"/>
      <c r="AA259" s="31"/>
      <c r="AB259" s="31"/>
      <c r="AC259" s="31"/>
      <c r="AD259" s="31"/>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row>
    <row r="260" spans="2:94" ht="33.75" customHeight="1">
      <c r="B260" s="140"/>
      <c r="C260" s="30"/>
      <c r="D260" s="25"/>
      <c r="E260" s="169"/>
      <c r="F260" s="140"/>
      <c r="G260" s="140"/>
      <c r="H260" s="140"/>
      <c r="I260" s="140"/>
      <c r="J260" s="140"/>
      <c r="K260" s="140"/>
      <c r="L260" s="140"/>
      <c r="M260" s="140"/>
      <c r="N260" s="140"/>
      <c r="O260" s="195"/>
      <c r="P260" s="140"/>
      <c r="Q260" s="25"/>
      <c r="R260" s="25"/>
      <c r="S260" s="25"/>
      <c r="T260" s="25"/>
      <c r="U260" s="25"/>
      <c r="V260" s="25"/>
      <c r="W260" s="31"/>
      <c r="X260" s="31"/>
      <c r="Y260" s="31"/>
      <c r="Z260" s="31"/>
      <c r="AA260" s="31"/>
      <c r="AB260" s="31"/>
      <c r="AC260" s="31"/>
      <c r="AD260" s="31"/>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row>
    <row r="261" spans="2:94" ht="33.75" customHeight="1">
      <c r="B261" s="140"/>
      <c r="C261" s="30"/>
      <c r="D261" s="25"/>
      <c r="E261" s="169"/>
      <c r="F261" s="140"/>
      <c r="G261" s="140"/>
      <c r="H261" s="140"/>
      <c r="I261" s="140"/>
      <c r="J261" s="140"/>
      <c r="K261" s="140"/>
      <c r="L261" s="140"/>
      <c r="M261" s="140"/>
      <c r="N261" s="140"/>
      <c r="O261" s="195"/>
      <c r="P261" s="140"/>
      <c r="Q261" s="25"/>
      <c r="R261" s="25"/>
      <c r="S261" s="25"/>
      <c r="T261" s="25"/>
      <c r="U261" s="25"/>
      <c r="V261" s="25"/>
      <c r="W261" s="31"/>
      <c r="X261" s="31"/>
      <c r="Y261" s="31"/>
      <c r="Z261" s="31"/>
      <c r="AA261" s="31"/>
      <c r="AB261" s="31"/>
      <c r="AC261" s="31"/>
      <c r="AD261" s="31"/>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row>
    <row r="262" spans="2:94" ht="33.75" customHeight="1">
      <c r="B262" s="140"/>
      <c r="C262" s="30"/>
      <c r="D262" s="25"/>
      <c r="E262" s="169"/>
      <c r="F262" s="140"/>
      <c r="G262" s="140"/>
      <c r="H262" s="140"/>
      <c r="I262" s="140"/>
      <c r="J262" s="140"/>
      <c r="K262" s="140"/>
      <c r="L262" s="140"/>
      <c r="M262" s="140"/>
      <c r="N262" s="140"/>
      <c r="O262" s="195"/>
      <c r="P262" s="140"/>
      <c r="Q262" s="25"/>
      <c r="R262" s="25"/>
      <c r="S262" s="25"/>
      <c r="T262" s="25"/>
      <c r="U262" s="25"/>
      <c r="V262" s="25"/>
      <c r="W262" s="31"/>
      <c r="X262" s="31"/>
      <c r="Y262" s="31"/>
      <c r="Z262" s="31"/>
      <c r="AA262" s="31"/>
      <c r="AB262" s="31"/>
      <c r="AC262" s="31"/>
      <c r="AD262" s="31"/>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row>
    <row r="263" spans="2:94" ht="33.75" customHeight="1">
      <c r="B263" s="140"/>
      <c r="C263" s="30"/>
      <c r="D263" s="25"/>
      <c r="E263" s="169"/>
      <c r="F263" s="140"/>
      <c r="G263" s="140"/>
      <c r="H263" s="140"/>
      <c r="I263" s="140"/>
      <c r="J263" s="140"/>
      <c r="K263" s="140"/>
      <c r="L263" s="140"/>
      <c r="M263" s="140"/>
      <c r="N263" s="140"/>
      <c r="O263" s="195"/>
      <c r="P263" s="140"/>
      <c r="Q263" s="25"/>
      <c r="R263" s="25"/>
      <c r="S263" s="25"/>
      <c r="T263" s="25"/>
      <c r="U263" s="25"/>
      <c r="V263" s="25"/>
      <c r="W263" s="31"/>
      <c r="X263" s="31"/>
      <c r="Y263" s="31"/>
      <c r="Z263" s="31"/>
      <c r="AA263" s="31"/>
      <c r="AB263" s="31"/>
      <c r="AC263" s="31"/>
      <c r="AD263" s="31"/>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row>
    <row r="264" spans="2:94" ht="33.75" customHeight="1">
      <c r="B264" s="140"/>
      <c r="C264" s="30"/>
      <c r="D264" s="25"/>
      <c r="E264" s="169"/>
      <c r="F264" s="140"/>
      <c r="G264" s="140"/>
      <c r="H264" s="140"/>
      <c r="I264" s="140"/>
      <c r="J264" s="140"/>
      <c r="K264" s="140"/>
      <c r="L264" s="140"/>
      <c r="M264" s="140"/>
      <c r="N264" s="140"/>
      <c r="O264" s="195"/>
      <c r="P264" s="140"/>
      <c r="Q264" s="25"/>
      <c r="R264" s="25"/>
      <c r="S264" s="25"/>
      <c r="T264" s="25"/>
      <c r="U264" s="25"/>
      <c r="V264" s="25"/>
      <c r="W264" s="31"/>
      <c r="X264" s="31"/>
      <c r="Y264" s="31"/>
      <c r="Z264" s="31"/>
      <c r="AA264" s="31"/>
      <c r="AB264" s="31"/>
      <c r="AC264" s="31"/>
      <c r="AD264" s="31"/>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c r="CG264" s="25"/>
      <c r="CH264" s="25"/>
      <c r="CI264" s="25"/>
      <c r="CJ264" s="25"/>
      <c r="CK264" s="25"/>
      <c r="CL264" s="25"/>
      <c r="CM264" s="25"/>
      <c r="CN264" s="25"/>
      <c r="CO264" s="25"/>
      <c r="CP264" s="25"/>
    </row>
    <row r="265" spans="2:94" ht="33.75" customHeight="1">
      <c r="B265" s="140"/>
      <c r="C265" s="30"/>
      <c r="D265" s="25"/>
      <c r="E265" s="169"/>
      <c r="F265" s="140"/>
      <c r="G265" s="140"/>
      <c r="H265" s="140"/>
      <c r="I265" s="140"/>
      <c r="J265" s="140"/>
      <c r="K265" s="140"/>
      <c r="L265" s="140"/>
      <c r="M265" s="140"/>
      <c r="N265" s="140"/>
      <c r="O265" s="195"/>
      <c r="P265" s="140"/>
      <c r="Q265" s="25"/>
      <c r="R265" s="25"/>
      <c r="S265" s="25"/>
      <c r="T265" s="25"/>
      <c r="U265" s="25"/>
      <c r="V265" s="25"/>
      <c r="W265" s="31"/>
      <c r="X265" s="31"/>
      <c r="Y265" s="31"/>
      <c r="Z265" s="31"/>
      <c r="AA265" s="31"/>
      <c r="AB265" s="31"/>
      <c r="AC265" s="31"/>
      <c r="AD265" s="31"/>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row>
    <row r="266" spans="2:94" ht="33.75" customHeight="1">
      <c r="B266" s="140"/>
      <c r="C266" s="30"/>
      <c r="D266" s="25"/>
      <c r="E266" s="169"/>
      <c r="F266" s="140"/>
      <c r="G266" s="140"/>
      <c r="H266" s="140"/>
      <c r="I266" s="140"/>
      <c r="J266" s="140"/>
      <c r="K266" s="140"/>
      <c r="L266" s="140"/>
      <c r="M266" s="140"/>
      <c r="N266" s="140"/>
      <c r="O266" s="195"/>
      <c r="P266" s="140"/>
      <c r="Q266" s="25"/>
      <c r="R266" s="25"/>
      <c r="S266" s="25"/>
      <c r="T266" s="25"/>
      <c r="U266" s="25"/>
      <c r="V266" s="25"/>
      <c r="W266" s="31"/>
      <c r="X266" s="31"/>
      <c r="Y266" s="31"/>
      <c r="Z266" s="31"/>
      <c r="AA266" s="31"/>
      <c r="AB266" s="31"/>
      <c r="AC266" s="31"/>
      <c r="AD266" s="31"/>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row>
    <row r="267" spans="2:94" ht="33.75" customHeight="1">
      <c r="B267" s="140"/>
      <c r="C267" s="30"/>
      <c r="D267" s="25"/>
      <c r="E267" s="169"/>
      <c r="F267" s="140"/>
      <c r="G267" s="140"/>
      <c r="H267" s="140"/>
      <c r="I267" s="140"/>
      <c r="J267" s="140"/>
      <c r="K267" s="140"/>
      <c r="L267" s="140"/>
      <c r="M267" s="140"/>
      <c r="N267" s="140"/>
      <c r="O267" s="195"/>
      <c r="P267" s="140"/>
      <c r="Q267" s="25"/>
      <c r="R267" s="25"/>
      <c r="S267" s="25"/>
      <c r="T267" s="25"/>
      <c r="U267" s="25"/>
      <c r="V267" s="25"/>
      <c r="W267" s="31"/>
      <c r="X267" s="31"/>
      <c r="Y267" s="31"/>
      <c r="Z267" s="31"/>
      <c r="AA267" s="31"/>
      <c r="AB267" s="31"/>
      <c r="AC267" s="31"/>
      <c r="AD267" s="31"/>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row>
    <row r="268" spans="2:94" ht="33.75" customHeight="1">
      <c r="B268" s="140"/>
      <c r="C268" s="30"/>
      <c r="D268" s="25"/>
      <c r="E268" s="169"/>
      <c r="F268" s="140"/>
      <c r="G268" s="140"/>
      <c r="H268" s="140"/>
      <c r="I268" s="140"/>
      <c r="J268" s="140"/>
      <c r="K268" s="140"/>
      <c r="L268" s="140"/>
      <c r="M268" s="140"/>
      <c r="N268" s="140"/>
      <c r="O268" s="195"/>
      <c r="P268" s="140"/>
      <c r="Q268" s="25"/>
      <c r="R268" s="25"/>
      <c r="S268" s="25"/>
      <c r="T268" s="25"/>
      <c r="U268" s="25"/>
      <c r="V268" s="25"/>
      <c r="W268" s="31"/>
      <c r="X268" s="31"/>
      <c r="Y268" s="31"/>
      <c r="Z268" s="31"/>
      <c r="AA268" s="31"/>
      <c r="AB268" s="31"/>
      <c r="AC268" s="31"/>
      <c r="AD268" s="31"/>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row>
    <row r="269" spans="2:94" ht="33.75" customHeight="1">
      <c r="B269" s="140"/>
      <c r="C269" s="30"/>
      <c r="D269" s="25"/>
      <c r="E269" s="169"/>
      <c r="F269" s="140"/>
      <c r="G269" s="140"/>
      <c r="H269" s="140"/>
      <c r="I269" s="140"/>
      <c r="J269" s="140"/>
      <c r="K269" s="140"/>
      <c r="L269" s="140"/>
      <c r="M269" s="140"/>
      <c r="N269" s="140"/>
      <c r="O269" s="195"/>
      <c r="P269" s="140"/>
      <c r="Q269" s="25"/>
      <c r="R269" s="25"/>
      <c r="S269" s="25"/>
      <c r="T269" s="25"/>
      <c r="U269" s="25"/>
      <c r="V269" s="25"/>
      <c r="W269" s="31"/>
      <c r="X269" s="31"/>
      <c r="Y269" s="31"/>
      <c r="Z269" s="31"/>
      <c r="AA269" s="31"/>
      <c r="AB269" s="31"/>
      <c r="AC269" s="31"/>
      <c r="AD269" s="31"/>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c r="CG269" s="25"/>
      <c r="CH269" s="25"/>
      <c r="CI269" s="25"/>
      <c r="CJ269" s="25"/>
      <c r="CK269" s="25"/>
      <c r="CL269" s="25"/>
      <c r="CM269" s="25"/>
      <c r="CN269" s="25"/>
      <c r="CO269" s="25"/>
      <c r="CP269" s="25"/>
    </row>
    <row r="270" spans="2:94" ht="33.75" customHeight="1">
      <c r="B270" s="140"/>
      <c r="C270" s="30"/>
      <c r="D270" s="25"/>
      <c r="E270" s="169"/>
      <c r="F270" s="140"/>
      <c r="G270" s="140"/>
      <c r="H270" s="140"/>
      <c r="I270" s="140"/>
      <c r="J270" s="140"/>
      <c r="K270" s="140"/>
      <c r="L270" s="140"/>
      <c r="M270" s="140"/>
      <c r="N270" s="140"/>
      <c r="O270" s="195"/>
      <c r="P270" s="140"/>
      <c r="Q270" s="25"/>
      <c r="R270" s="25"/>
      <c r="S270" s="25"/>
      <c r="T270" s="25"/>
      <c r="U270" s="25"/>
      <c r="V270" s="25"/>
      <c r="W270" s="31"/>
      <c r="X270" s="31"/>
      <c r="Y270" s="31"/>
      <c r="Z270" s="31"/>
      <c r="AA270" s="31"/>
      <c r="AB270" s="31"/>
      <c r="AC270" s="31"/>
      <c r="AD270" s="31"/>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c r="CG270" s="25"/>
      <c r="CH270" s="25"/>
      <c r="CI270" s="25"/>
      <c r="CJ270" s="25"/>
      <c r="CK270" s="25"/>
      <c r="CL270" s="25"/>
      <c r="CM270" s="25"/>
      <c r="CN270" s="25"/>
      <c r="CO270" s="25"/>
      <c r="CP270" s="25"/>
    </row>
    <row r="271" spans="2:94" ht="33.75" customHeight="1">
      <c r="B271" s="140"/>
      <c r="C271" s="30"/>
      <c r="D271" s="25"/>
      <c r="E271" s="169"/>
      <c r="F271" s="140"/>
      <c r="G271" s="140"/>
      <c r="H271" s="140"/>
      <c r="I271" s="140"/>
      <c r="J271" s="140"/>
      <c r="K271" s="140"/>
      <c r="L271" s="140"/>
      <c r="M271" s="140"/>
      <c r="N271" s="140"/>
      <c r="O271" s="195"/>
      <c r="P271" s="140"/>
      <c r="Q271" s="25"/>
      <c r="R271" s="25"/>
      <c r="S271" s="25"/>
      <c r="T271" s="25"/>
      <c r="U271" s="25"/>
      <c r="V271" s="25"/>
      <c r="W271" s="31"/>
      <c r="X271" s="31"/>
      <c r="Y271" s="31"/>
      <c r="Z271" s="31"/>
      <c r="AA271" s="31"/>
      <c r="AB271" s="31"/>
      <c r="AC271" s="31"/>
      <c r="AD271" s="31"/>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c r="CP271" s="25"/>
    </row>
    <row r="272" spans="2:94" ht="33.75" customHeight="1">
      <c r="B272" s="140"/>
      <c r="C272" s="30"/>
      <c r="D272" s="25"/>
      <c r="E272" s="169"/>
      <c r="F272" s="140"/>
      <c r="G272" s="140"/>
      <c r="H272" s="140"/>
      <c r="I272" s="140"/>
      <c r="J272" s="140"/>
      <c r="K272" s="140"/>
      <c r="L272" s="140"/>
      <c r="M272" s="140"/>
      <c r="N272" s="140"/>
      <c r="O272" s="195"/>
      <c r="P272" s="140"/>
      <c r="Q272" s="25"/>
      <c r="R272" s="25"/>
      <c r="S272" s="25"/>
      <c r="T272" s="25"/>
      <c r="U272" s="25"/>
      <c r="V272" s="25"/>
      <c r="W272" s="31"/>
      <c r="X272" s="31"/>
      <c r="Y272" s="31"/>
      <c r="Z272" s="31"/>
      <c r="AA272" s="31"/>
      <c r="AB272" s="31"/>
      <c r="AC272" s="31"/>
      <c r="AD272" s="31"/>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c r="CE272" s="25"/>
      <c r="CF272" s="25"/>
      <c r="CG272" s="25"/>
      <c r="CH272" s="25"/>
      <c r="CI272" s="25"/>
      <c r="CJ272" s="25"/>
      <c r="CK272" s="25"/>
      <c r="CL272" s="25"/>
      <c r="CM272" s="25"/>
      <c r="CN272" s="25"/>
      <c r="CO272" s="25"/>
      <c r="CP272" s="25"/>
    </row>
    <row r="273" spans="2:94" ht="33.75" customHeight="1">
      <c r="B273" s="140"/>
      <c r="C273" s="30"/>
      <c r="D273" s="25"/>
      <c r="E273" s="169"/>
      <c r="F273" s="140"/>
      <c r="G273" s="140"/>
      <c r="H273" s="140"/>
      <c r="I273" s="140"/>
      <c r="J273" s="140"/>
      <c r="K273" s="140"/>
      <c r="L273" s="140"/>
      <c r="M273" s="140"/>
      <c r="N273" s="140"/>
      <c r="O273" s="195"/>
      <c r="P273" s="140"/>
      <c r="Q273" s="25"/>
      <c r="R273" s="25"/>
      <c r="S273" s="25"/>
      <c r="T273" s="25"/>
      <c r="U273" s="25"/>
      <c r="V273" s="25"/>
      <c r="W273" s="31"/>
      <c r="X273" s="31"/>
      <c r="Y273" s="31"/>
      <c r="Z273" s="31"/>
      <c r="AA273" s="31"/>
      <c r="AB273" s="31"/>
      <c r="AC273" s="31"/>
      <c r="AD273" s="31"/>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row>
    <row r="274" spans="2:94" ht="33.75" customHeight="1">
      <c r="B274" s="140"/>
      <c r="C274" s="30"/>
      <c r="D274" s="25"/>
      <c r="E274" s="169"/>
      <c r="F274" s="140"/>
      <c r="G274" s="140"/>
      <c r="H274" s="140"/>
      <c r="I274" s="140"/>
      <c r="J274" s="140"/>
      <c r="K274" s="140"/>
      <c r="L274" s="140"/>
      <c r="M274" s="140"/>
      <c r="N274" s="140"/>
      <c r="O274" s="195"/>
      <c r="P274" s="140"/>
      <c r="Q274" s="25"/>
      <c r="R274" s="25"/>
      <c r="S274" s="25"/>
      <c r="T274" s="25"/>
      <c r="U274" s="25"/>
      <c r="V274" s="25"/>
      <c r="W274" s="31"/>
      <c r="X274" s="31"/>
      <c r="Y274" s="31"/>
      <c r="Z274" s="31"/>
      <c r="AA274" s="31"/>
      <c r="AB274" s="31"/>
      <c r="AC274" s="31"/>
      <c r="AD274" s="31"/>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c r="CG274" s="25"/>
      <c r="CH274" s="25"/>
      <c r="CI274" s="25"/>
      <c r="CJ274" s="25"/>
      <c r="CK274" s="25"/>
      <c r="CL274" s="25"/>
      <c r="CM274" s="25"/>
      <c r="CN274" s="25"/>
      <c r="CO274" s="25"/>
      <c r="CP274" s="25"/>
    </row>
    <row r="275" spans="2:94" ht="33.75" customHeight="1">
      <c r="B275" s="140"/>
      <c r="C275" s="30"/>
      <c r="D275" s="25"/>
      <c r="E275" s="169"/>
      <c r="F275" s="140"/>
      <c r="G275" s="140"/>
      <c r="H275" s="140"/>
      <c r="I275" s="140"/>
      <c r="J275" s="140"/>
      <c r="K275" s="140"/>
      <c r="L275" s="140"/>
      <c r="M275" s="140"/>
      <c r="N275" s="140"/>
      <c r="O275" s="195"/>
      <c r="P275" s="140"/>
      <c r="Q275" s="25"/>
      <c r="R275" s="25"/>
      <c r="S275" s="25"/>
      <c r="T275" s="25"/>
      <c r="U275" s="25"/>
      <c r="V275" s="25"/>
      <c r="W275" s="31"/>
      <c r="X275" s="31"/>
      <c r="Y275" s="31"/>
      <c r="Z275" s="31"/>
      <c r="AA275" s="31"/>
      <c r="AB275" s="31"/>
      <c r="AC275" s="31"/>
      <c r="AD275" s="31"/>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5"/>
      <c r="CM275" s="25"/>
      <c r="CN275" s="25"/>
      <c r="CO275" s="25"/>
      <c r="CP275" s="25"/>
    </row>
    <row r="276" spans="2:94" ht="33.75" customHeight="1">
      <c r="B276" s="140"/>
      <c r="C276" s="30"/>
      <c r="D276" s="25"/>
      <c r="E276" s="169"/>
      <c r="F276" s="140"/>
      <c r="G276" s="140"/>
      <c r="H276" s="140"/>
      <c r="I276" s="140"/>
      <c r="J276" s="140"/>
      <c r="K276" s="140"/>
      <c r="L276" s="140"/>
      <c r="M276" s="140"/>
      <c r="N276" s="140"/>
      <c r="O276" s="195"/>
      <c r="P276" s="140"/>
      <c r="Q276" s="25"/>
      <c r="R276" s="25"/>
      <c r="S276" s="25"/>
      <c r="T276" s="25"/>
      <c r="U276" s="25"/>
      <c r="V276" s="25"/>
      <c r="W276" s="31"/>
      <c r="X276" s="31"/>
      <c r="Y276" s="31"/>
      <c r="Z276" s="31"/>
      <c r="AA276" s="31"/>
      <c r="AB276" s="31"/>
      <c r="AC276" s="31"/>
      <c r="AD276" s="31"/>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row>
    <row r="277" spans="2:94" ht="33.75" customHeight="1">
      <c r="B277" s="140"/>
      <c r="C277" s="30"/>
      <c r="D277" s="25"/>
      <c r="E277" s="169"/>
      <c r="F277" s="140"/>
      <c r="G277" s="140"/>
      <c r="H277" s="140"/>
      <c r="I277" s="140"/>
      <c r="J277" s="140"/>
      <c r="K277" s="140"/>
      <c r="L277" s="140"/>
      <c r="M277" s="140"/>
      <c r="N277" s="140"/>
      <c r="O277" s="195"/>
      <c r="P277" s="140"/>
      <c r="Q277" s="25"/>
      <c r="R277" s="25"/>
      <c r="S277" s="25"/>
      <c r="T277" s="25"/>
      <c r="U277" s="25"/>
      <c r="V277" s="25"/>
      <c r="W277" s="31"/>
      <c r="X277" s="31"/>
      <c r="Y277" s="31"/>
      <c r="Z277" s="31"/>
      <c r="AA277" s="31"/>
      <c r="AB277" s="31"/>
      <c r="AC277" s="31"/>
      <c r="AD277" s="31"/>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row>
    <row r="278" spans="2:94" ht="33.75" customHeight="1">
      <c r="B278" s="140"/>
      <c r="C278" s="30"/>
      <c r="D278" s="25"/>
      <c r="E278" s="169"/>
      <c r="F278" s="140"/>
      <c r="G278" s="140"/>
      <c r="H278" s="140"/>
      <c r="I278" s="140"/>
      <c r="J278" s="140"/>
      <c r="K278" s="140"/>
      <c r="L278" s="140"/>
      <c r="M278" s="140"/>
      <c r="N278" s="140"/>
      <c r="O278" s="195"/>
      <c r="P278" s="140"/>
      <c r="Q278" s="25"/>
      <c r="R278" s="25"/>
      <c r="S278" s="25"/>
      <c r="T278" s="25"/>
      <c r="U278" s="25"/>
      <c r="V278" s="25"/>
      <c r="W278" s="31"/>
      <c r="X278" s="31"/>
      <c r="Y278" s="31"/>
      <c r="Z278" s="31"/>
      <c r="AA278" s="31"/>
      <c r="AB278" s="31"/>
      <c r="AC278" s="31"/>
      <c r="AD278" s="31"/>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c r="CE278" s="25"/>
      <c r="CF278" s="25"/>
      <c r="CG278" s="25"/>
      <c r="CH278" s="25"/>
      <c r="CI278" s="25"/>
      <c r="CJ278" s="25"/>
      <c r="CK278" s="25"/>
      <c r="CL278" s="25"/>
      <c r="CM278" s="25"/>
      <c r="CN278" s="25"/>
      <c r="CO278" s="25"/>
      <c r="CP278" s="25"/>
    </row>
    <row r="279" spans="2:94" ht="33.75" customHeight="1">
      <c r="B279" s="140"/>
      <c r="C279" s="30"/>
      <c r="D279" s="25"/>
      <c r="E279" s="169"/>
      <c r="F279" s="140"/>
      <c r="G279" s="140"/>
      <c r="H279" s="140"/>
      <c r="I279" s="140"/>
      <c r="J279" s="140"/>
      <c r="K279" s="140"/>
      <c r="L279" s="140"/>
      <c r="M279" s="140"/>
      <c r="N279" s="140"/>
      <c r="O279" s="195"/>
      <c r="P279" s="140"/>
      <c r="Q279" s="25"/>
      <c r="R279" s="25"/>
      <c r="S279" s="25"/>
      <c r="T279" s="25"/>
      <c r="U279" s="25"/>
      <c r="V279" s="25"/>
      <c r="W279" s="31"/>
      <c r="X279" s="31"/>
      <c r="Y279" s="31"/>
      <c r="Z279" s="31"/>
      <c r="AA279" s="31"/>
      <c r="AB279" s="31"/>
      <c r="AC279" s="31"/>
      <c r="AD279" s="31"/>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c r="CF279" s="25"/>
      <c r="CG279" s="25"/>
      <c r="CH279" s="25"/>
      <c r="CI279" s="25"/>
      <c r="CJ279" s="25"/>
      <c r="CK279" s="25"/>
      <c r="CL279" s="25"/>
      <c r="CM279" s="25"/>
      <c r="CN279" s="25"/>
      <c r="CO279" s="25"/>
      <c r="CP279" s="25"/>
    </row>
    <row r="280" spans="2:94" ht="33.75" customHeight="1">
      <c r="B280" s="140"/>
      <c r="C280" s="30"/>
      <c r="D280" s="25"/>
      <c r="E280" s="169"/>
      <c r="F280" s="140"/>
      <c r="G280" s="140"/>
      <c r="H280" s="140"/>
      <c r="I280" s="140"/>
      <c r="J280" s="140"/>
      <c r="K280" s="140"/>
      <c r="L280" s="140"/>
      <c r="M280" s="140"/>
      <c r="N280" s="140"/>
      <c r="O280" s="195"/>
      <c r="P280" s="140"/>
      <c r="Q280" s="25"/>
      <c r="R280" s="25"/>
      <c r="S280" s="25"/>
      <c r="T280" s="25"/>
      <c r="U280" s="25"/>
      <c r="V280" s="25"/>
      <c r="W280" s="31"/>
      <c r="X280" s="31"/>
      <c r="Y280" s="31"/>
      <c r="Z280" s="31"/>
      <c r="AA280" s="31"/>
      <c r="AB280" s="31"/>
      <c r="AC280" s="31"/>
      <c r="AD280" s="31"/>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row>
    <row r="281" spans="2:94" ht="33.75" customHeight="1">
      <c r="B281" s="140"/>
      <c r="C281" s="30"/>
      <c r="D281" s="25"/>
      <c r="E281" s="169"/>
      <c r="F281" s="140"/>
      <c r="G281" s="140"/>
      <c r="H281" s="140"/>
      <c r="I281" s="140"/>
      <c r="J281" s="140"/>
      <c r="K281" s="140"/>
      <c r="L281" s="140"/>
      <c r="M281" s="140"/>
      <c r="N281" s="140"/>
      <c r="O281" s="195"/>
      <c r="P281" s="140"/>
      <c r="Q281" s="25"/>
      <c r="R281" s="25"/>
      <c r="S281" s="25"/>
      <c r="T281" s="25"/>
      <c r="U281" s="25"/>
      <c r="V281" s="25"/>
      <c r="W281" s="31"/>
      <c r="X281" s="31"/>
      <c r="Y281" s="31"/>
      <c r="Z281" s="31"/>
      <c r="AA281" s="31"/>
      <c r="AB281" s="31"/>
      <c r="AC281" s="31"/>
      <c r="AD281" s="31"/>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c r="CE281" s="25"/>
      <c r="CF281" s="25"/>
      <c r="CG281" s="25"/>
      <c r="CH281" s="25"/>
      <c r="CI281" s="25"/>
      <c r="CJ281" s="25"/>
      <c r="CK281" s="25"/>
      <c r="CL281" s="25"/>
      <c r="CM281" s="25"/>
      <c r="CN281" s="25"/>
      <c r="CO281" s="25"/>
      <c r="CP281" s="25"/>
    </row>
    <row r="282" spans="2:94" ht="33.75" customHeight="1">
      <c r="B282" s="140"/>
      <c r="C282" s="30"/>
      <c r="D282" s="25"/>
      <c r="E282" s="169"/>
      <c r="F282" s="140"/>
      <c r="G282" s="140"/>
      <c r="H282" s="140"/>
      <c r="I282" s="140"/>
      <c r="J282" s="140"/>
      <c r="K282" s="140"/>
      <c r="L282" s="140"/>
      <c r="M282" s="140"/>
      <c r="N282" s="140"/>
      <c r="O282" s="195"/>
      <c r="P282" s="140"/>
      <c r="Q282" s="25"/>
      <c r="R282" s="25"/>
      <c r="S282" s="25"/>
      <c r="T282" s="25"/>
      <c r="U282" s="25"/>
      <c r="V282" s="25"/>
      <c r="W282" s="31"/>
      <c r="X282" s="31"/>
      <c r="Y282" s="31"/>
      <c r="Z282" s="31"/>
      <c r="AA282" s="31"/>
      <c r="AB282" s="31"/>
      <c r="AC282" s="31"/>
      <c r="AD282" s="31"/>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row>
    <row r="283" spans="2:94" ht="33.75" customHeight="1">
      <c r="B283" s="140"/>
      <c r="C283" s="30"/>
      <c r="D283" s="25"/>
      <c r="E283" s="169"/>
      <c r="F283" s="140"/>
      <c r="G283" s="140"/>
      <c r="H283" s="140"/>
      <c r="I283" s="140"/>
      <c r="J283" s="140"/>
      <c r="K283" s="140"/>
      <c r="L283" s="140"/>
      <c r="M283" s="140"/>
      <c r="N283" s="140"/>
      <c r="O283" s="195"/>
      <c r="P283" s="140"/>
      <c r="Q283" s="25"/>
      <c r="R283" s="25"/>
      <c r="S283" s="25"/>
      <c r="T283" s="25"/>
      <c r="U283" s="25"/>
      <c r="V283" s="25"/>
      <c r="W283" s="31"/>
      <c r="X283" s="31"/>
      <c r="Y283" s="31"/>
      <c r="Z283" s="31"/>
      <c r="AA283" s="31"/>
      <c r="AB283" s="31"/>
      <c r="AC283" s="31"/>
      <c r="AD283" s="31"/>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row>
    <row r="284" spans="2:94" ht="33.75" customHeight="1">
      <c r="B284" s="140"/>
      <c r="C284" s="30"/>
      <c r="D284" s="25"/>
      <c r="E284" s="169"/>
      <c r="F284" s="140"/>
      <c r="G284" s="140"/>
      <c r="H284" s="140"/>
      <c r="I284" s="140"/>
      <c r="J284" s="140"/>
      <c r="K284" s="140"/>
      <c r="L284" s="140"/>
      <c r="M284" s="140"/>
      <c r="N284" s="140"/>
      <c r="O284" s="195"/>
      <c r="P284" s="140"/>
      <c r="Q284" s="25"/>
      <c r="R284" s="25"/>
      <c r="S284" s="25"/>
      <c r="T284" s="25"/>
      <c r="U284" s="25"/>
      <c r="V284" s="25"/>
      <c r="W284" s="31"/>
      <c r="X284" s="31"/>
      <c r="Y284" s="31"/>
      <c r="Z284" s="31"/>
      <c r="AA284" s="31"/>
      <c r="AB284" s="31"/>
      <c r="AC284" s="31"/>
      <c r="AD284" s="31"/>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row>
    <row r="285" spans="2:94" ht="33.75" customHeight="1">
      <c r="B285" s="140"/>
      <c r="C285" s="30"/>
      <c r="D285" s="25"/>
      <c r="E285" s="169"/>
      <c r="F285" s="140"/>
      <c r="G285" s="140"/>
      <c r="H285" s="140"/>
      <c r="I285" s="140"/>
      <c r="J285" s="140"/>
      <c r="K285" s="140"/>
      <c r="L285" s="140"/>
      <c r="M285" s="140"/>
      <c r="N285" s="140"/>
      <c r="O285" s="195"/>
      <c r="P285" s="140"/>
      <c r="Q285" s="25"/>
      <c r="R285" s="25"/>
      <c r="S285" s="25"/>
      <c r="T285" s="25"/>
      <c r="U285" s="25"/>
      <c r="V285" s="25"/>
      <c r="W285" s="31"/>
      <c r="X285" s="31"/>
      <c r="Y285" s="31"/>
      <c r="Z285" s="31"/>
      <c r="AA285" s="31"/>
      <c r="AB285" s="31"/>
      <c r="AC285" s="31"/>
      <c r="AD285" s="31"/>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row>
    <row r="286" spans="2:94" ht="33.75" customHeight="1">
      <c r="B286" s="140"/>
      <c r="C286" s="30"/>
      <c r="D286" s="25"/>
      <c r="E286" s="169"/>
      <c r="F286" s="140"/>
      <c r="G286" s="140"/>
      <c r="H286" s="140"/>
      <c r="I286" s="140"/>
      <c r="J286" s="140"/>
      <c r="K286" s="140"/>
      <c r="L286" s="140"/>
      <c r="M286" s="140"/>
      <c r="N286" s="140"/>
      <c r="O286" s="195"/>
      <c r="P286" s="140"/>
      <c r="Q286" s="25"/>
      <c r="R286" s="25"/>
      <c r="S286" s="25"/>
      <c r="T286" s="25"/>
      <c r="U286" s="25"/>
      <c r="V286" s="25"/>
      <c r="W286" s="31"/>
      <c r="X286" s="31"/>
      <c r="Y286" s="31"/>
      <c r="Z286" s="31"/>
      <c r="AA286" s="31"/>
      <c r="AB286" s="31"/>
      <c r="AC286" s="31"/>
      <c r="AD286" s="31"/>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c r="CD286" s="25"/>
      <c r="CE286" s="25"/>
      <c r="CF286" s="25"/>
      <c r="CG286" s="25"/>
      <c r="CH286" s="25"/>
      <c r="CI286" s="25"/>
      <c r="CJ286" s="25"/>
      <c r="CK286" s="25"/>
      <c r="CL286" s="25"/>
      <c r="CM286" s="25"/>
      <c r="CN286" s="25"/>
      <c r="CO286" s="25"/>
      <c r="CP286" s="25"/>
    </row>
    <row r="287" spans="2:94" ht="33.75" customHeight="1">
      <c r="B287" s="140"/>
      <c r="C287" s="30"/>
      <c r="D287" s="25"/>
      <c r="E287" s="169"/>
      <c r="F287" s="140"/>
      <c r="G287" s="140"/>
      <c r="H287" s="140"/>
      <c r="I287" s="140"/>
      <c r="J287" s="140"/>
      <c r="K287" s="140"/>
      <c r="L287" s="140"/>
      <c r="M287" s="140"/>
      <c r="N287" s="140"/>
      <c r="O287" s="195"/>
      <c r="P287" s="140"/>
      <c r="Q287" s="25"/>
      <c r="R287" s="25"/>
      <c r="S287" s="25"/>
      <c r="T287" s="25"/>
      <c r="U287" s="25"/>
      <c r="V287" s="25"/>
      <c r="W287" s="31"/>
      <c r="X287" s="31"/>
      <c r="Y287" s="31"/>
      <c r="Z287" s="31"/>
      <c r="AA287" s="31"/>
      <c r="AB287" s="31"/>
      <c r="AC287" s="31"/>
      <c r="AD287" s="31"/>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row>
    <row r="288" spans="2:94" ht="33.75" customHeight="1">
      <c r="B288" s="140"/>
      <c r="C288" s="30"/>
      <c r="D288" s="25"/>
      <c r="E288" s="169"/>
      <c r="F288" s="140"/>
      <c r="G288" s="140"/>
      <c r="H288" s="140"/>
      <c r="I288" s="140"/>
      <c r="J288" s="140"/>
      <c r="K288" s="140"/>
      <c r="L288" s="140"/>
      <c r="M288" s="140"/>
      <c r="N288" s="140"/>
      <c r="O288" s="195"/>
      <c r="P288" s="140"/>
      <c r="Q288" s="25"/>
      <c r="R288" s="25"/>
      <c r="S288" s="25"/>
      <c r="T288" s="25"/>
      <c r="U288" s="25"/>
      <c r="V288" s="25"/>
      <c r="W288" s="31"/>
      <c r="X288" s="31"/>
      <c r="Y288" s="31"/>
      <c r="Z288" s="31"/>
      <c r="AA288" s="31"/>
      <c r="AB288" s="31"/>
      <c r="AC288" s="31"/>
      <c r="AD288" s="31"/>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c r="CF288" s="25"/>
      <c r="CG288" s="25"/>
      <c r="CH288" s="25"/>
      <c r="CI288" s="25"/>
      <c r="CJ288" s="25"/>
      <c r="CK288" s="25"/>
      <c r="CL288" s="25"/>
      <c r="CM288" s="25"/>
      <c r="CN288" s="25"/>
      <c r="CO288" s="25"/>
      <c r="CP288" s="25"/>
    </row>
    <row r="289" spans="2:94" ht="33.75" customHeight="1">
      <c r="B289" s="140"/>
      <c r="C289" s="30"/>
      <c r="D289" s="25"/>
      <c r="E289" s="169"/>
      <c r="F289" s="140"/>
      <c r="G289" s="140"/>
      <c r="H289" s="140"/>
      <c r="I289" s="140"/>
      <c r="J289" s="140"/>
      <c r="K289" s="140"/>
      <c r="L289" s="140"/>
      <c r="M289" s="140"/>
      <c r="N289" s="140"/>
      <c r="O289" s="195"/>
      <c r="P289" s="140"/>
      <c r="Q289" s="25"/>
      <c r="R289" s="25"/>
      <c r="S289" s="25"/>
      <c r="T289" s="25"/>
      <c r="U289" s="25"/>
      <c r="V289" s="25"/>
      <c r="W289" s="31"/>
      <c r="X289" s="31"/>
      <c r="Y289" s="31"/>
      <c r="Z289" s="31"/>
      <c r="AA289" s="31"/>
      <c r="AB289" s="31"/>
      <c r="AC289" s="31"/>
      <c r="AD289" s="31"/>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c r="CC289" s="25"/>
      <c r="CD289" s="25"/>
      <c r="CE289" s="25"/>
      <c r="CF289" s="25"/>
      <c r="CG289" s="25"/>
      <c r="CH289" s="25"/>
      <c r="CI289" s="25"/>
      <c r="CJ289" s="25"/>
      <c r="CK289" s="25"/>
      <c r="CL289" s="25"/>
      <c r="CM289" s="25"/>
      <c r="CN289" s="25"/>
      <c r="CO289" s="25"/>
      <c r="CP289" s="25"/>
    </row>
    <row r="290" spans="2:94" ht="33.75" customHeight="1">
      <c r="B290" s="140"/>
      <c r="C290" s="30"/>
      <c r="D290" s="25"/>
      <c r="E290" s="169"/>
      <c r="F290" s="140"/>
      <c r="G290" s="140"/>
      <c r="H290" s="140"/>
      <c r="I290" s="140"/>
      <c r="J290" s="140"/>
      <c r="K290" s="140"/>
      <c r="L290" s="140"/>
      <c r="M290" s="140"/>
      <c r="N290" s="140"/>
      <c r="O290" s="195"/>
      <c r="P290" s="140"/>
      <c r="Q290" s="25"/>
      <c r="R290" s="25"/>
      <c r="S290" s="25"/>
      <c r="T290" s="25"/>
      <c r="U290" s="25"/>
      <c r="V290" s="25"/>
      <c r="W290" s="31"/>
      <c r="X290" s="31"/>
      <c r="Y290" s="31"/>
      <c r="Z290" s="31"/>
      <c r="AA290" s="31"/>
      <c r="AB290" s="31"/>
      <c r="AC290" s="31"/>
      <c r="AD290" s="31"/>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c r="CD290" s="25"/>
      <c r="CE290" s="25"/>
      <c r="CF290" s="25"/>
      <c r="CG290" s="25"/>
      <c r="CH290" s="25"/>
      <c r="CI290" s="25"/>
      <c r="CJ290" s="25"/>
      <c r="CK290" s="25"/>
      <c r="CL290" s="25"/>
      <c r="CM290" s="25"/>
      <c r="CN290" s="25"/>
      <c r="CO290" s="25"/>
      <c r="CP290" s="25"/>
    </row>
    <row r="291" spans="2:94" ht="33.75" customHeight="1">
      <c r="B291" s="140"/>
      <c r="C291" s="30"/>
      <c r="D291" s="25"/>
      <c r="E291" s="169"/>
      <c r="F291" s="140"/>
      <c r="G291" s="140"/>
      <c r="H291" s="140"/>
      <c r="I291" s="140"/>
      <c r="J291" s="140"/>
      <c r="K291" s="140"/>
      <c r="L291" s="140"/>
      <c r="M291" s="140"/>
      <c r="N291" s="140"/>
      <c r="O291" s="195"/>
      <c r="P291" s="140"/>
      <c r="Q291" s="25"/>
      <c r="R291" s="25"/>
      <c r="S291" s="25"/>
      <c r="T291" s="25"/>
      <c r="U291" s="25"/>
      <c r="V291" s="25"/>
      <c r="W291" s="31"/>
      <c r="X291" s="31"/>
      <c r="Y291" s="31"/>
      <c r="Z291" s="31"/>
      <c r="AA291" s="31"/>
      <c r="AB291" s="31"/>
      <c r="AC291" s="31"/>
      <c r="AD291" s="31"/>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c r="CF291" s="25"/>
      <c r="CG291" s="25"/>
      <c r="CH291" s="25"/>
      <c r="CI291" s="25"/>
      <c r="CJ291" s="25"/>
      <c r="CK291" s="25"/>
      <c r="CL291" s="25"/>
      <c r="CM291" s="25"/>
      <c r="CN291" s="25"/>
      <c r="CO291" s="25"/>
      <c r="CP291" s="25"/>
    </row>
    <row r="292" spans="2:94" ht="33.75" customHeight="1">
      <c r="B292" s="140"/>
      <c r="C292" s="30"/>
      <c r="D292" s="25"/>
      <c r="E292" s="169"/>
      <c r="F292" s="140"/>
      <c r="G292" s="140"/>
      <c r="H292" s="140"/>
      <c r="I292" s="140"/>
      <c r="J292" s="140"/>
      <c r="K292" s="140"/>
      <c r="L292" s="140"/>
      <c r="M292" s="140"/>
      <c r="N292" s="140"/>
      <c r="O292" s="195"/>
      <c r="P292" s="140"/>
      <c r="Q292" s="25"/>
      <c r="R292" s="25"/>
      <c r="S292" s="25"/>
      <c r="T292" s="25"/>
      <c r="U292" s="25"/>
      <c r="V292" s="25"/>
      <c r="W292" s="31"/>
      <c r="X292" s="31"/>
      <c r="Y292" s="31"/>
      <c r="Z292" s="31"/>
      <c r="AA292" s="31"/>
      <c r="AB292" s="31"/>
      <c r="AC292" s="31"/>
      <c r="AD292" s="31"/>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c r="CD292" s="25"/>
      <c r="CE292" s="25"/>
      <c r="CF292" s="25"/>
      <c r="CG292" s="25"/>
      <c r="CH292" s="25"/>
      <c r="CI292" s="25"/>
      <c r="CJ292" s="25"/>
      <c r="CK292" s="25"/>
      <c r="CL292" s="25"/>
      <c r="CM292" s="25"/>
      <c r="CN292" s="25"/>
      <c r="CO292" s="25"/>
      <c r="CP292" s="25"/>
    </row>
    <row r="293" spans="2:94" ht="33.75" customHeight="1">
      <c r="B293" s="140"/>
      <c r="C293" s="30"/>
      <c r="D293" s="25"/>
      <c r="E293" s="169"/>
      <c r="F293" s="140"/>
      <c r="G293" s="140"/>
      <c r="H293" s="140"/>
      <c r="I293" s="140"/>
      <c r="J293" s="140"/>
      <c r="K293" s="140"/>
      <c r="L293" s="140"/>
      <c r="M293" s="140"/>
      <c r="N293" s="140"/>
      <c r="O293" s="195"/>
      <c r="P293" s="140"/>
      <c r="Q293" s="25"/>
      <c r="R293" s="25"/>
      <c r="S293" s="25"/>
      <c r="T293" s="25"/>
      <c r="U293" s="25"/>
      <c r="V293" s="25"/>
      <c r="W293" s="31"/>
      <c r="X293" s="31"/>
      <c r="Y293" s="31"/>
      <c r="Z293" s="31"/>
      <c r="AA293" s="31"/>
      <c r="AB293" s="31"/>
      <c r="AC293" s="31"/>
      <c r="AD293" s="31"/>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c r="CE293" s="25"/>
      <c r="CF293" s="25"/>
      <c r="CG293" s="25"/>
      <c r="CH293" s="25"/>
      <c r="CI293" s="25"/>
      <c r="CJ293" s="25"/>
      <c r="CK293" s="25"/>
      <c r="CL293" s="25"/>
      <c r="CM293" s="25"/>
      <c r="CN293" s="25"/>
      <c r="CO293" s="25"/>
      <c r="CP293" s="25"/>
    </row>
    <row r="294" spans="2:94" ht="33.75" customHeight="1">
      <c r="B294" s="140"/>
      <c r="C294" s="30"/>
      <c r="D294" s="25"/>
      <c r="E294" s="169"/>
      <c r="F294" s="140"/>
      <c r="G294" s="140"/>
      <c r="H294" s="140"/>
      <c r="I294" s="140"/>
      <c r="J294" s="140"/>
      <c r="K294" s="140"/>
      <c r="L294" s="140"/>
      <c r="M294" s="140"/>
      <c r="N294" s="140"/>
      <c r="O294" s="195"/>
      <c r="P294" s="140"/>
      <c r="Q294" s="25"/>
      <c r="R294" s="25"/>
      <c r="S294" s="25"/>
      <c r="T294" s="25"/>
      <c r="U294" s="25"/>
      <c r="V294" s="25"/>
      <c r="W294" s="31"/>
      <c r="X294" s="31"/>
      <c r="Y294" s="31"/>
      <c r="Z294" s="31"/>
      <c r="AA294" s="31"/>
      <c r="AB294" s="31"/>
      <c r="AC294" s="31"/>
      <c r="AD294" s="31"/>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c r="CC294" s="25"/>
      <c r="CD294" s="25"/>
      <c r="CE294" s="25"/>
      <c r="CF294" s="25"/>
      <c r="CG294" s="25"/>
      <c r="CH294" s="25"/>
      <c r="CI294" s="25"/>
      <c r="CJ294" s="25"/>
      <c r="CK294" s="25"/>
      <c r="CL294" s="25"/>
      <c r="CM294" s="25"/>
      <c r="CN294" s="25"/>
      <c r="CO294" s="25"/>
      <c r="CP294" s="25"/>
    </row>
    <row r="295" spans="2:94" ht="33.75" customHeight="1">
      <c r="B295" s="140"/>
      <c r="C295" s="30"/>
      <c r="D295" s="25"/>
      <c r="E295" s="169"/>
      <c r="F295" s="140"/>
      <c r="G295" s="140"/>
      <c r="H295" s="140"/>
      <c r="I295" s="140"/>
      <c r="J295" s="140"/>
      <c r="K295" s="140"/>
      <c r="L295" s="140"/>
      <c r="M295" s="140"/>
      <c r="N295" s="140"/>
      <c r="O295" s="195"/>
      <c r="P295" s="140"/>
      <c r="Q295" s="25"/>
      <c r="R295" s="25"/>
      <c r="S295" s="25"/>
      <c r="T295" s="25"/>
      <c r="U295" s="25"/>
      <c r="V295" s="25"/>
      <c r="W295" s="31"/>
      <c r="X295" s="31"/>
      <c r="Y295" s="31"/>
      <c r="Z295" s="31"/>
      <c r="AA295" s="31"/>
      <c r="AB295" s="31"/>
      <c r="AC295" s="31"/>
      <c r="AD295" s="31"/>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c r="CE295" s="25"/>
      <c r="CF295" s="25"/>
      <c r="CG295" s="25"/>
      <c r="CH295" s="25"/>
      <c r="CI295" s="25"/>
      <c r="CJ295" s="25"/>
      <c r="CK295" s="25"/>
      <c r="CL295" s="25"/>
      <c r="CM295" s="25"/>
      <c r="CN295" s="25"/>
      <c r="CO295" s="25"/>
      <c r="CP295" s="25"/>
    </row>
    <row r="296" spans="2:94" ht="33.75" customHeight="1">
      <c r="B296" s="140"/>
      <c r="C296" s="30"/>
      <c r="D296" s="25"/>
      <c r="E296" s="169"/>
      <c r="F296" s="140"/>
      <c r="G296" s="140"/>
      <c r="H296" s="140"/>
      <c r="I296" s="140"/>
      <c r="J296" s="140"/>
      <c r="K296" s="140"/>
      <c r="L296" s="140"/>
      <c r="M296" s="140"/>
      <c r="N296" s="140"/>
      <c r="O296" s="195"/>
      <c r="P296" s="140"/>
      <c r="Q296" s="25"/>
      <c r="R296" s="25"/>
      <c r="S296" s="25"/>
      <c r="T296" s="25"/>
      <c r="U296" s="25"/>
      <c r="V296" s="25"/>
      <c r="W296" s="31"/>
      <c r="X296" s="31"/>
      <c r="Y296" s="31"/>
      <c r="Z296" s="31"/>
      <c r="AA296" s="31"/>
      <c r="AB296" s="31"/>
      <c r="AC296" s="31"/>
      <c r="AD296" s="31"/>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25"/>
      <c r="CF296" s="25"/>
      <c r="CG296" s="25"/>
      <c r="CH296" s="25"/>
      <c r="CI296" s="25"/>
      <c r="CJ296" s="25"/>
      <c r="CK296" s="25"/>
      <c r="CL296" s="25"/>
      <c r="CM296" s="25"/>
      <c r="CN296" s="25"/>
      <c r="CO296" s="25"/>
      <c r="CP296" s="25"/>
    </row>
    <row r="297" spans="2:94" ht="33.75" customHeight="1">
      <c r="B297" s="140"/>
      <c r="C297" s="30"/>
      <c r="D297" s="25"/>
      <c r="E297" s="169"/>
      <c r="F297" s="140"/>
      <c r="G297" s="140"/>
      <c r="H297" s="140"/>
      <c r="I297" s="140"/>
      <c r="J297" s="140"/>
      <c r="K297" s="140"/>
      <c r="L297" s="140"/>
      <c r="M297" s="140"/>
      <c r="N297" s="140"/>
      <c r="O297" s="195"/>
      <c r="P297" s="140"/>
      <c r="Q297" s="25"/>
      <c r="R297" s="25"/>
      <c r="S297" s="25"/>
      <c r="T297" s="25"/>
      <c r="U297" s="25"/>
      <c r="V297" s="25"/>
      <c r="W297" s="31"/>
      <c r="X297" s="31"/>
      <c r="Y297" s="31"/>
      <c r="Z297" s="31"/>
      <c r="AA297" s="31"/>
      <c r="AB297" s="31"/>
      <c r="AC297" s="31"/>
      <c r="AD297" s="31"/>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c r="CE297" s="25"/>
      <c r="CF297" s="25"/>
      <c r="CG297" s="25"/>
      <c r="CH297" s="25"/>
      <c r="CI297" s="25"/>
      <c r="CJ297" s="25"/>
      <c r="CK297" s="25"/>
      <c r="CL297" s="25"/>
      <c r="CM297" s="25"/>
      <c r="CN297" s="25"/>
      <c r="CO297" s="25"/>
      <c r="CP297" s="25"/>
    </row>
    <row r="298" spans="2:94" ht="33.75" customHeight="1">
      <c r="B298" s="140"/>
      <c r="C298" s="30"/>
      <c r="D298" s="25"/>
      <c r="E298" s="169"/>
      <c r="F298" s="140"/>
      <c r="G298" s="140"/>
      <c r="H298" s="140"/>
      <c r="I298" s="140"/>
      <c r="J298" s="140"/>
      <c r="K298" s="140"/>
      <c r="L298" s="140"/>
      <c r="M298" s="140"/>
      <c r="N298" s="140"/>
      <c r="O298" s="195"/>
      <c r="P298" s="140"/>
      <c r="Q298" s="25"/>
      <c r="R298" s="25"/>
      <c r="S298" s="25"/>
      <c r="T298" s="25"/>
      <c r="U298" s="25"/>
      <c r="V298" s="25"/>
      <c r="W298" s="31"/>
      <c r="X298" s="31"/>
      <c r="Y298" s="31"/>
      <c r="Z298" s="31"/>
      <c r="AA298" s="31"/>
      <c r="AB298" s="31"/>
      <c r="AC298" s="31"/>
      <c r="AD298" s="31"/>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c r="CE298" s="25"/>
      <c r="CF298" s="25"/>
      <c r="CG298" s="25"/>
      <c r="CH298" s="25"/>
      <c r="CI298" s="25"/>
      <c r="CJ298" s="25"/>
      <c r="CK298" s="25"/>
      <c r="CL298" s="25"/>
      <c r="CM298" s="25"/>
      <c r="CN298" s="25"/>
      <c r="CO298" s="25"/>
      <c r="CP298" s="25"/>
    </row>
    <row r="299" spans="2:94" ht="33.75" customHeight="1">
      <c r="B299" s="140"/>
      <c r="C299" s="30"/>
      <c r="D299" s="25"/>
      <c r="E299" s="169"/>
      <c r="F299" s="140"/>
      <c r="G299" s="140"/>
      <c r="H299" s="140"/>
      <c r="I299" s="140"/>
      <c r="J299" s="140"/>
      <c r="K299" s="140"/>
      <c r="L299" s="140"/>
      <c r="M299" s="140"/>
      <c r="N299" s="140"/>
      <c r="O299" s="195"/>
      <c r="P299" s="140"/>
      <c r="Q299" s="25"/>
      <c r="R299" s="25"/>
      <c r="S299" s="25"/>
      <c r="T299" s="25"/>
      <c r="U299" s="25"/>
      <c r="V299" s="25"/>
      <c r="W299" s="31"/>
      <c r="X299" s="31"/>
      <c r="Y299" s="31"/>
      <c r="Z299" s="31"/>
      <c r="AA299" s="31"/>
      <c r="AB299" s="31"/>
      <c r="AC299" s="31"/>
      <c r="AD299" s="31"/>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c r="CF299" s="25"/>
      <c r="CG299" s="25"/>
      <c r="CH299" s="25"/>
      <c r="CI299" s="25"/>
      <c r="CJ299" s="25"/>
      <c r="CK299" s="25"/>
      <c r="CL299" s="25"/>
      <c r="CM299" s="25"/>
      <c r="CN299" s="25"/>
      <c r="CO299" s="25"/>
      <c r="CP299" s="25"/>
    </row>
    <row r="300" spans="2:94" ht="33.75" customHeight="1">
      <c r="B300" s="140"/>
      <c r="C300" s="30"/>
      <c r="D300" s="25"/>
      <c r="E300" s="169"/>
      <c r="F300" s="140"/>
      <c r="G300" s="140"/>
      <c r="H300" s="140"/>
      <c r="I300" s="140"/>
      <c r="J300" s="140"/>
      <c r="K300" s="140"/>
      <c r="L300" s="140"/>
      <c r="M300" s="140"/>
      <c r="N300" s="140"/>
      <c r="O300" s="195"/>
      <c r="P300" s="140"/>
      <c r="Q300" s="25"/>
      <c r="R300" s="25"/>
      <c r="S300" s="25"/>
      <c r="T300" s="25"/>
      <c r="U300" s="25"/>
      <c r="V300" s="25"/>
      <c r="W300" s="31"/>
      <c r="X300" s="31"/>
      <c r="Y300" s="31"/>
      <c r="Z300" s="31"/>
      <c r="AA300" s="31"/>
      <c r="AB300" s="31"/>
      <c r="AC300" s="31"/>
      <c r="AD300" s="31"/>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c r="CE300" s="25"/>
      <c r="CF300" s="25"/>
      <c r="CG300" s="25"/>
      <c r="CH300" s="25"/>
      <c r="CI300" s="25"/>
      <c r="CJ300" s="25"/>
      <c r="CK300" s="25"/>
      <c r="CL300" s="25"/>
      <c r="CM300" s="25"/>
      <c r="CN300" s="25"/>
      <c r="CO300" s="25"/>
      <c r="CP300" s="25"/>
    </row>
    <row r="301" spans="2:94" ht="33.75" customHeight="1">
      <c r="B301" s="140"/>
      <c r="C301" s="30"/>
      <c r="D301" s="25"/>
      <c r="E301" s="169"/>
      <c r="F301" s="140"/>
      <c r="G301" s="140"/>
      <c r="H301" s="140"/>
      <c r="I301" s="140"/>
      <c r="J301" s="140"/>
      <c r="K301" s="140"/>
      <c r="L301" s="140"/>
      <c r="M301" s="140"/>
      <c r="N301" s="140"/>
      <c r="O301" s="195"/>
      <c r="P301" s="140"/>
      <c r="Q301" s="25"/>
      <c r="R301" s="25"/>
      <c r="S301" s="25"/>
      <c r="T301" s="25"/>
      <c r="U301" s="25"/>
      <c r="V301" s="25"/>
      <c r="W301" s="31"/>
      <c r="X301" s="31"/>
      <c r="Y301" s="31"/>
      <c r="Z301" s="31"/>
      <c r="AA301" s="31"/>
      <c r="AB301" s="31"/>
      <c r="AC301" s="31"/>
      <c r="AD301" s="31"/>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c r="CC301" s="25"/>
      <c r="CD301" s="25"/>
      <c r="CE301" s="25"/>
      <c r="CF301" s="25"/>
      <c r="CG301" s="25"/>
      <c r="CH301" s="25"/>
      <c r="CI301" s="25"/>
      <c r="CJ301" s="25"/>
      <c r="CK301" s="25"/>
      <c r="CL301" s="25"/>
      <c r="CM301" s="25"/>
      <c r="CN301" s="25"/>
      <c r="CO301" s="25"/>
      <c r="CP301" s="25"/>
    </row>
    <row r="302" spans="2:94" ht="33.75" customHeight="1">
      <c r="B302" s="140"/>
      <c r="C302" s="30"/>
      <c r="D302" s="25"/>
      <c r="E302" s="169"/>
      <c r="F302" s="140"/>
      <c r="G302" s="140"/>
      <c r="H302" s="140"/>
      <c r="I302" s="140"/>
      <c r="J302" s="140"/>
      <c r="K302" s="140"/>
      <c r="L302" s="140"/>
      <c r="M302" s="140"/>
      <c r="N302" s="140"/>
      <c r="O302" s="195"/>
      <c r="P302" s="140"/>
      <c r="Q302" s="25"/>
      <c r="R302" s="25"/>
      <c r="S302" s="25"/>
      <c r="T302" s="25"/>
      <c r="U302" s="25"/>
      <c r="V302" s="25"/>
      <c r="W302" s="31"/>
      <c r="X302" s="31"/>
      <c r="Y302" s="31"/>
      <c r="Z302" s="31"/>
      <c r="AA302" s="31"/>
      <c r="AB302" s="31"/>
      <c r="AC302" s="31"/>
      <c r="AD302" s="31"/>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c r="CD302" s="25"/>
      <c r="CE302" s="25"/>
      <c r="CF302" s="25"/>
      <c r="CG302" s="25"/>
      <c r="CH302" s="25"/>
      <c r="CI302" s="25"/>
      <c r="CJ302" s="25"/>
      <c r="CK302" s="25"/>
      <c r="CL302" s="25"/>
      <c r="CM302" s="25"/>
      <c r="CN302" s="25"/>
      <c r="CO302" s="25"/>
      <c r="CP302" s="25"/>
    </row>
    <row r="303" spans="2:94" ht="33.75" customHeight="1">
      <c r="B303" s="140"/>
      <c r="C303" s="30"/>
      <c r="D303" s="25"/>
      <c r="E303" s="169"/>
      <c r="F303" s="140"/>
      <c r="G303" s="140"/>
      <c r="H303" s="140"/>
      <c r="I303" s="140"/>
      <c r="J303" s="140"/>
      <c r="K303" s="140"/>
      <c r="L303" s="140"/>
      <c r="M303" s="140"/>
      <c r="N303" s="140"/>
      <c r="O303" s="195"/>
      <c r="P303" s="140"/>
      <c r="Q303" s="25"/>
      <c r="R303" s="25"/>
      <c r="S303" s="25"/>
      <c r="T303" s="25"/>
      <c r="U303" s="25"/>
      <c r="V303" s="25"/>
      <c r="W303" s="31"/>
      <c r="X303" s="31"/>
      <c r="Y303" s="31"/>
      <c r="Z303" s="31"/>
      <c r="AA303" s="31"/>
      <c r="AB303" s="31"/>
      <c r="AC303" s="31"/>
      <c r="AD303" s="31"/>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c r="CD303" s="25"/>
      <c r="CE303" s="25"/>
      <c r="CF303" s="25"/>
      <c r="CG303" s="25"/>
      <c r="CH303" s="25"/>
      <c r="CI303" s="25"/>
      <c r="CJ303" s="25"/>
      <c r="CK303" s="25"/>
      <c r="CL303" s="25"/>
      <c r="CM303" s="25"/>
      <c r="CN303" s="25"/>
      <c r="CO303" s="25"/>
      <c r="CP303" s="25"/>
    </row>
    <row r="304" spans="2:94" ht="33.75" customHeight="1">
      <c r="B304" s="140"/>
      <c r="C304" s="30"/>
      <c r="D304" s="25"/>
      <c r="E304" s="169"/>
      <c r="F304" s="140"/>
      <c r="G304" s="140"/>
      <c r="H304" s="140"/>
      <c r="I304" s="140"/>
      <c r="J304" s="140"/>
      <c r="K304" s="140"/>
      <c r="L304" s="140"/>
      <c r="M304" s="140"/>
      <c r="N304" s="140"/>
      <c r="O304" s="195"/>
      <c r="P304" s="140"/>
      <c r="Q304" s="25"/>
      <c r="R304" s="25"/>
      <c r="S304" s="25"/>
      <c r="T304" s="25"/>
      <c r="U304" s="25"/>
      <c r="V304" s="25"/>
      <c r="W304" s="31"/>
      <c r="X304" s="31"/>
      <c r="Y304" s="31"/>
      <c r="Z304" s="31"/>
      <c r="AA304" s="31"/>
      <c r="AB304" s="31"/>
      <c r="AC304" s="31"/>
      <c r="AD304" s="31"/>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c r="CD304" s="25"/>
      <c r="CE304" s="25"/>
      <c r="CF304" s="25"/>
      <c r="CG304" s="25"/>
      <c r="CH304" s="25"/>
      <c r="CI304" s="25"/>
      <c r="CJ304" s="25"/>
      <c r="CK304" s="25"/>
      <c r="CL304" s="25"/>
      <c r="CM304" s="25"/>
      <c r="CN304" s="25"/>
      <c r="CO304" s="25"/>
      <c r="CP304" s="25"/>
    </row>
    <row r="305" spans="2:94" ht="33.75" customHeight="1">
      <c r="B305" s="140"/>
      <c r="C305" s="30"/>
      <c r="D305" s="25"/>
      <c r="E305" s="169"/>
      <c r="F305" s="140"/>
      <c r="G305" s="140"/>
      <c r="H305" s="140"/>
      <c r="I305" s="140"/>
      <c r="J305" s="140"/>
      <c r="K305" s="140"/>
      <c r="L305" s="140"/>
      <c r="M305" s="140"/>
      <c r="N305" s="140"/>
      <c r="O305" s="195"/>
      <c r="P305" s="140"/>
      <c r="Q305" s="25"/>
      <c r="R305" s="25"/>
      <c r="S305" s="25"/>
      <c r="T305" s="25"/>
      <c r="U305" s="25"/>
      <c r="V305" s="25"/>
      <c r="W305" s="31"/>
      <c r="X305" s="31"/>
      <c r="Y305" s="31"/>
      <c r="Z305" s="31"/>
      <c r="AA305" s="31"/>
      <c r="AB305" s="31"/>
      <c r="AC305" s="31"/>
      <c r="AD305" s="31"/>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c r="CD305" s="25"/>
      <c r="CE305" s="25"/>
      <c r="CF305" s="25"/>
      <c r="CG305" s="25"/>
      <c r="CH305" s="25"/>
      <c r="CI305" s="25"/>
      <c r="CJ305" s="25"/>
      <c r="CK305" s="25"/>
      <c r="CL305" s="25"/>
      <c r="CM305" s="25"/>
      <c r="CN305" s="25"/>
      <c r="CO305" s="25"/>
      <c r="CP305" s="25"/>
    </row>
    <row r="306" spans="2:94" ht="33.75" customHeight="1">
      <c r="B306" s="140"/>
      <c r="C306" s="30"/>
      <c r="D306" s="25"/>
      <c r="E306" s="169"/>
      <c r="F306" s="140"/>
      <c r="G306" s="140"/>
      <c r="H306" s="140"/>
      <c r="I306" s="140"/>
      <c r="J306" s="140"/>
      <c r="K306" s="140"/>
      <c r="L306" s="140"/>
      <c r="M306" s="140"/>
      <c r="N306" s="140"/>
      <c r="O306" s="195"/>
      <c r="P306" s="140"/>
      <c r="Q306" s="25"/>
      <c r="R306" s="25"/>
      <c r="S306" s="25"/>
      <c r="T306" s="25"/>
      <c r="U306" s="25"/>
      <c r="V306" s="25"/>
      <c r="W306" s="31"/>
      <c r="X306" s="31"/>
      <c r="Y306" s="31"/>
      <c r="Z306" s="31"/>
      <c r="AA306" s="31"/>
      <c r="AB306" s="31"/>
      <c r="AC306" s="31"/>
      <c r="AD306" s="31"/>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row>
    <row r="307" spans="2:94" ht="33.75" customHeight="1">
      <c r="B307" s="140"/>
      <c r="C307" s="30"/>
      <c r="D307" s="25"/>
      <c r="E307" s="169"/>
      <c r="F307" s="140"/>
      <c r="G307" s="140"/>
      <c r="H307" s="140"/>
      <c r="I307" s="140"/>
      <c r="J307" s="140"/>
      <c r="K307" s="140"/>
      <c r="L307" s="140"/>
      <c r="M307" s="140"/>
      <c r="N307" s="140"/>
      <c r="O307" s="195"/>
      <c r="P307" s="140"/>
      <c r="Q307" s="25"/>
      <c r="R307" s="25"/>
      <c r="S307" s="25"/>
      <c r="T307" s="25"/>
      <c r="U307" s="25"/>
      <c r="V307" s="25"/>
      <c r="W307" s="31"/>
      <c r="X307" s="31"/>
      <c r="Y307" s="31"/>
      <c r="Z307" s="31"/>
      <c r="AA307" s="31"/>
      <c r="AB307" s="31"/>
      <c r="AC307" s="31"/>
      <c r="AD307" s="31"/>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c r="CC307" s="25"/>
      <c r="CD307" s="25"/>
      <c r="CE307" s="25"/>
      <c r="CF307" s="25"/>
      <c r="CG307" s="25"/>
      <c r="CH307" s="25"/>
      <c r="CI307" s="25"/>
      <c r="CJ307" s="25"/>
      <c r="CK307" s="25"/>
      <c r="CL307" s="25"/>
      <c r="CM307" s="25"/>
      <c r="CN307" s="25"/>
      <c r="CO307" s="25"/>
      <c r="CP307" s="25"/>
    </row>
    <row r="308" spans="2:94" ht="33.75" customHeight="1">
      <c r="B308" s="140"/>
      <c r="C308" s="30"/>
      <c r="D308" s="25"/>
      <c r="E308" s="169"/>
      <c r="F308" s="140"/>
      <c r="G308" s="140"/>
      <c r="H308" s="140"/>
      <c r="I308" s="140"/>
      <c r="J308" s="140"/>
      <c r="K308" s="140"/>
      <c r="L308" s="140"/>
      <c r="M308" s="140"/>
      <c r="N308" s="140"/>
      <c r="O308" s="195"/>
      <c r="P308" s="140"/>
      <c r="Q308" s="25"/>
      <c r="R308" s="25"/>
      <c r="S308" s="25"/>
      <c r="T308" s="25"/>
      <c r="U308" s="25"/>
      <c r="V308" s="25"/>
      <c r="W308" s="31"/>
      <c r="X308" s="31"/>
      <c r="Y308" s="31"/>
      <c r="Z308" s="31"/>
      <c r="AA308" s="31"/>
      <c r="AB308" s="31"/>
      <c r="AC308" s="31"/>
      <c r="AD308" s="31"/>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c r="CC308" s="25"/>
      <c r="CD308" s="25"/>
      <c r="CE308" s="25"/>
      <c r="CF308" s="25"/>
      <c r="CG308" s="25"/>
      <c r="CH308" s="25"/>
      <c r="CI308" s="25"/>
      <c r="CJ308" s="25"/>
      <c r="CK308" s="25"/>
      <c r="CL308" s="25"/>
      <c r="CM308" s="25"/>
      <c r="CN308" s="25"/>
      <c r="CO308" s="25"/>
      <c r="CP308" s="25"/>
    </row>
    <row r="309" spans="2:94" ht="33.75" customHeight="1">
      <c r="B309" s="140"/>
      <c r="C309" s="30"/>
      <c r="D309" s="25"/>
      <c r="E309" s="169"/>
      <c r="F309" s="140"/>
      <c r="G309" s="140"/>
      <c r="H309" s="140"/>
      <c r="I309" s="140"/>
      <c r="J309" s="140"/>
      <c r="K309" s="140"/>
      <c r="L309" s="140"/>
      <c r="M309" s="140"/>
      <c r="N309" s="140"/>
      <c r="O309" s="195"/>
      <c r="P309" s="140"/>
      <c r="Q309" s="25"/>
      <c r="R309" s="25"/>
      <c r="S309" s="25"/>
      <c r="T309" s="25"/>
      <c r="U309" s="25"/>
      <c r="V309" s="25"/>
      <c r="W309" s="31"/>
      <c r="X309" s="31"/>
      <c r="Y309" s="31"/>
      <c r="Z309" s="31"/>
      <c r="AA309" s="31"/>
      <c r="AB309" s="31"/>
      <c r="AC309" s="31"/>
      <c r="AD309" s="31"/>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c r="CC309" s="25"/>
      <c r="CD309" s="25"/>
      <c r="CE309" s="25"/>
      <c r="CF309" s="25"/>
      <c r="CG309" s="25"/>
      <c r="CH309" s="25"/>
      <c r="CI309" s="25"/>
      <c r="CJ309" s="25"/>
      <c r="CK309" s="25"/>
      <c r="CL309" s="25"/>
      <c r="CM309" s="25"/>
      <c r="CN309" s="25"/>
      <c r="CO309" s="25"/>
      <c r="CP309" s="25"/>
    </row>
    <row r="310" spans="2:94" ht="33.75" customHeight="1">
      <c r="B310" s="140"/>
      <c r="C310" s="30"/>
      <c r="D310" s="25"/>
      <c r="E310" s="169"/>
      <c r="F310" s="140"/>
      <c r="G310" s="140"/>
      <c r="H310" s="140"/>
      <c r="I310" s="140"/>
      <c r="J310" s="140"/>
      <c r="K310" s="140"/>
      <c r="L310" s="140"/>
      <c r="M310" s="140"/>
      <c r="N310" s="140"/>
      <c r="O310" s="195"/>
      <c r="P310" s="140"/>
      <c r="Q310" s="25"/>
      <c r="R310" s="25"/>
      <c r="S310" s="25"/>
      <c r="T310" s="25"/>
      <c r="U310" s="25"/>
      <c r="V310" s="25"/>
      <c r="W310" s="31"/>
      <c r="X310" s="31"/>
      <c r="Y310" s="31"/>
      <c r="Z310" s="31"/>
      <c r="AA310" s="31"/>
      <c r="AB310" s="31"/>
      <c r="AC310" s="31"/>
      <c r="AD310" s="31"/>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c r="CE310" s="25"/>
      <c r="CF310" s="25"/>
      <c r="CG310" s="25"/>
      <c r="CH310" s="25"/>
      <c r="CI310" s="25"/>
      <c r="CJ310" s="25"/>
      <c r="CK310" s="25"/>
      <c r="CL310" s="25"/>
      <c r="CM310" s="25"/>
      <c r="CN310" s="25"/>
      <c r="CO310" s="25"/>
      <c r="CP310" s="25"/>
    </row>
    <row r="311" spans="2:94" ht="33.75" customHeight="1">
      <c r="B311" s="140"/>
      <c r="C311" s="30"/>
      <c r="D311" s="25"/>
      <c r="E311" s="169"/>
      <c r="F311" s="140"/>
      <c r="G311" s="140"/>
      <c r="H311" s="140"/>
      <c r="I311" s="140"/>
      <c r="J311" s="140"/>
      <c r="K311" s="140"/>
      <c r="L311" s="140"/>
      <c r="M311" s="140"/>
      <c r="N311" s="140"/>
      <c r="O311" s="195"/>
      <c r="P311" s="140"/>
      <c r="Q311" s="25"/>
      <c r="R311" s="25"/>
      <c r="S311" s="25"/>
      <c r="T311" s="25"/>
      <c r="U311" s="25"/>
      <c r="V311" s="25"/>
      <c r="W311" s="31"/>
      <c r="X311" s="31"/>
      <c r="Y311" s="31"/>
      <c r="Z311" s="31"/>
      <c r="AA311" s="31"/>
      <c r="AB311" s="31"/>
      <c r="AC311" s="31"/>
      <c r="AD311" s="31"/>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c r="CE311" s="25"/>
      <c r="CF311" s="25"/>
      <c r="CG311" s="25"/>
      <c r="CH311" s="25"/>
      <c r="CI311" s="25"/>
      <c r="CJ311" s="25"/>
      <c r="CK311" s="25"/>
      <c r="CL311" s="25"/>
      <c r="CM311" s="25"/>
      <c r="CN311" s="25"/>
      <c r="CO311" s="25"/>
      <c r="CP311" s="25"/>
    </row>
    <row r="312" spans="2:94" ht="33.75" customHeight="1">
      <c r="B312" s="140"/>
      <c r="C312" s="30"/>
      <c r="D312" s="25"/>
      <c r="E312" s="169"/>
      <c r="F312" s="140"/>
      <c r="G312" s="140"/>
      <c r="H312" s="140"/>
      <c r="I312" s="140"/>
      <c r="J312" s="140"/>
      <c r="K312" s="140"/>
      <c r="L312" s="140"/>
      <c r="M312" s="140"/>
      <c r="N312" s="140"/>
      <c r="O312" s="195"/>
      <c r="P312" s="140"/>
      <c r="Q312" s="25"/>
      <c r="R312" s="25"/>
      <c r="S312" s="25"/>
      <c r="T312" s="25"/>
      <c r="U312" s="25"/>
      <c r="V312" s="25"/>
      <c r="W312" s="31"/>
      <c r="X312" s="31"/>
      <c r="Y312" s="31"/>
      <c r="Z312" s="31"/>
      <c r="AA312" s="31"/>
      <c r="AB312" s="31"/>
      <c r="AC312" s="31"/>
      <c r="AD312" s="31"/>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c r="CC312" s="25"/>
      <c r="CD312" s="25"/>
      <c r="CE312" s="25"/>
      <c r="CF312" s="25"/>
      <c r="CG312" s="25"/>
      <c r="CH312" s="25"/>
      <c r="CI312" s="25"/>
      <c r="CJ312" s="25"/>
      <c r="CK312" s="25"/>
      <c r="CL312" s="25"/>
      <c r="CM312" s="25"/>
      <c r="CN312" s="25"/>
      <c r="CO312" s="25"/>
      <c r="CP312" s="25"/>
    </row>
    <row r="313" spans="2:94" ht="33.75" customHeight="1">
      <c r="B313" s="140"/>
      <c r="C313" s="30"/>
      <c r="D313" s="25"/>
      <c r="E313" s="169"/>
      <c r="F313" s="140"/>
      <c r="G313" s="140"/>
      <c r="H313" s="140"/>
      <c r="I313" s="140"/>
      <c r="J313" s="140"/>
      <c r="K313" s="140"/>
      <c r="L313" s="140"/>
      <c r="M313" s="140"/>
      <c r="N313" s="140"/>
      <c r="O313" s="195"/>
      <c r="P313" s="140"/>
      <c r="Q313" s="25"/>
      <c r="R313" s="25"/>
      <c r="S313" s="25"/>
      <c r="T313" s="25"/>
      <c r="U313" s="25"/>
      <c r="V313" s="25"/>
      <c r="W313" s="31"/>
      <c r="X313" s="31"/>
      <c r="Y313" s="31"/>
      <c r="Z313" s="31"/>
      <c r="AA313" s="31"/>
      <c r="AB313" s="31"/>
      <c r="AC313" s="31"/>
      <c r="AD313" s="31"/>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c r="CC313" s="25"/>
      <c r="CD313" s="25"/>
      <c r="CE313" s="25"/>
      <c r="CF313" s="25"/>
      <c r="CG313" s="25"/>
      <c r="CH313" s="25"/>
      <c r="CI313" s="25"/>
      <c r="CJ313" s="25"/>
      <c r="CK313" s="25"/>
      <c r="CL313" s="25"/>
      <c r="CM313" s="25"/>
      <c r="CN313" s="25"/>
      <c r="CO313" s="25"/>
      <c r="CP313" s="25"/>
    </row>
    <row r="314" spans="2:94" ht="33.75" customHeight="1">
      <c r="B314" s="140"/>
      <c r="C314" s="30"/>
      <c r="D314" s="25"/>
      <c r="E314" s="169"/>
      <c r="F314" s="140"/>
      <c r="G314" s="140"/>
      <c r="H314" s="140"/>
      <c r="I314" s="140"/>
      <c r="J314" s="140"/>
      <c r="K314" s="140"/>
      <c r="L314" s="140"/>
      <c r="M314" s="140"/>
      <c r="N314" s="140"/>
      <c r="O314" s="195"/>
      <c r="P314" s="140"/>
      <c r="Q314" s="25"/>
      <c r="R314" s="25"/>
      <c r="S314" s="25"/>
      <c r="T314" s="25"/>
      <c r="U314" s="25"/>
      <c r="V314" s="25"/>
      <c r="W314" s="31"/>
      <c r="X314" s="31"/>
      <c r="Y314" s="31"/>
      <c r="Z314" s="31"/>
      <c r="AA314" s="31"/>
      <c r="AB314" s="31"/>
      <c r="AC314" s="31"/>
      <c r="AD314" s="31"/>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c r="CC314" s="25"/>
      <c r="CD314" s="25"/>
      <c r="CE314" s="25"/>
      <c r="CF314" s="25"/>
      <c r="CG314" s="25"/>
      <c r="CH314" s="25"/>
      <c r="CI314" s="25"/>
      <c r="CJ314" s="25"/>
      <c r="CK314" s="25"/>
      <c r="CL314" s="25"/>
      <c r="CM314" s="25"/>
      <c r="CN314" s="25"/>
      <c r="CO314" s="25"/>
      <c r="CP314" s="25"/>
    </row>
    <row r="315" spans="2:94" ht="33.75" customHeight="1">
      <c r="B315" s="140"/>
      <c r="C315" s="30"/>
      <c r="D315" s="25"/>
      <c r="E315" s="169"/>
      <c r="F315" s="140"/>
      <c r="G315" s="140"/>
      <c r="H315" s="140"/>
      <c r="I315" s="140"/>
      <c r="J315" s="140"/>
      <c r="K315" s="140"/>
      <c r="L315" s="140"/>
      <c r="M315" s="140"/>
      <c r="N315" s="140"/>
      <c r="O315" s="195"/>
      <c r="P315" s="140"/>
      <c r="Q315" s="25"/>
      <c r="R315" s="25"/>
      <c r="S315" s="25"/>
      <c r="T315" s="25"/>
      <c r="U315" s="25"/>
      <c r="V315" s="25"/>
      <c r="W315" s="31"/>
      <c r="X315" s="31"/>
      <c r="Y315" s="31"/>
      <c r="Z315" s="31"/>
      <c r="AA315" s="31"/>
      <c r="AB315" s="31"/>
      <c r="AC315" s="31"/>
      <c r="AD315" s="31"/>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c r="CE315" s="25"/>
      <c r="CF315" s="25"/>
      <c r="CG315" s="25"/>
      <c r="CH315" s="25"/>
      <c r="CI315" s="25"/>
      <c r="CJ315" s="25"/>
      <c r="CK315" s="25"/>
      <c r="CL315" s="25"/>
      <c r="CM315" s="25"/>
      <c r="CN315" s="25"/>
      <c r="CO315" s="25"/>
      <c r="CP315" s="25"/>
    </row>
    <row r="316" spans="2:94" ht="33.75" customHeight="1">
      <c r="B316" s="140"/>
      <c r="C316" s="30"/>
      <c r="D316" s="25"/>
      <c r="E316" s="169"/>
      <c r="F316" s="140"/>
      <c r="G316" s="140"/>
      <c r="H316" s="140"/>
      <c r="I316" s="140"/>
      <c r="J316" s="140"/>
      <c r="K316" s="140"/>
      <c r="L316" s="140"/>
      <c r="M316" s="140"/>
      <c r="N316" s="140"/>
      <c r="O316" s="195"/>
      <c r="P316" s="140"/>
      <c r="Q316" s="25"/>
      <c r="R316" s="25"/>
      <c r="S316" s="25"/>
      <c r="T316" s="25"/>
      <c r="U316" s="25"/>
      <c r="V316" s="25"/>
      <c r="W316" s="31"/>
      <c r="X316" s="31"/>
      <c r="Y316" s="31"/>
      <c r="Z316" s="31"/>
      <c r="AA316" s="31"/>
      <c r="AB316" s="31"/>
      <c r="AC316" s="31"/>
      <c r="AD316" s="31"/>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c r="CE316" s="25"/>
      <c r="CF316" s="25"/>
      <c r="CG316" s="25"/>
      <c r="CH316" s="25"/>
      <c r="CI316" s="25"/>
      <c r="CJ316" s="25"/>
      <c r="CK316" s="25"/>
      <c r="CL316" s="25"/>
      <c r="CM316" s="25"/>
      <c r="CN316" s="25"/>
      <c r="CO316" s="25"/>
      <c r="CP316" s="25"/>
    </row>
    <row r="317" spans="2:94" ht="33.75" customHeight="1">
      <c r="B317" s="140"/>
      <c r="C317" s="30"/>
      <c r="D317" s="25"/>
      <c r="E317" s="169"/>
      <c r="F317" s="140"/>
      <c r="G317" s="140"/>
      <c r="H317" s="140"/>
      <c r="I317" s="140"/>
      <c r="J317" s="140"/>
      <c r="K317" s="140"/>
      <c r="L317" s="140"/>
      <c r="M317" s="140"/>
      <c r="N317" s="140"/>
      <c r="O317" s="195"/>
      <c r="P317" s="140"/>
      <c r="Q317" s="25"/>
      <c r="R317" s="25"/>
      <c r="S317" s="25"/>
      <c r="T317" s="25"/>
      <c r="U317" s="25"/>
      <c r="V317" s="25"/>
      <c r="W317" s="31"/>
      <c r="X317" s="31"/>
      <c r="Y317" s="31"/>
      <c r="Z317" s="31"/>
      <c r="AA317" s="31"/>
      <c r="AB317" s="31"/>
      <c r="AC317" s="31"/>
      <c r="AD317" s="31"/>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c r="CE317" s="25"/>
      <c r="CF317" s="25"/>
      <c r="CG317" s="25"/>
      <c r="CH317" s="25"/>
      <c r="CI317" s="25"/>
      <c r="CJ317" s="25"/>
      <c r="CK317" s="25"/>
      <c r="CL317" s="25"/>
      <c r="CM317" s="25"/>
      <c r="CN317" s="25"/>
      <c r="CO317" s="25"/>
      <c r="CP317" s="25"/>
    </row>
    <row r="318" spans="2:94" ht="33.75" customHeight="1">
      <c r="B318" s="140"/>
      <c r="C318" s="30"/>
      <c r="D318" s="25"/>
      <c r="E318" s="169"/>
      <c r="F318" s="140"/>
      <c r="G318" s="140"/>
      <c r="H318" s="140"/>
      <c r="I318" s="140"/>
      <c r="J318" s="140"/>
      <c r="K318" s="140"/>
      <c r="L318" s="140"/>
      <c r="M318" s="140"/>
      <c r="N318" s="140"/>
      <c r="O318" s="195"/>
      <c r="P318" s="140"/>
      <c r="Q318" s="25"/>
      <c r="R318" s="25"/>
      <c r="S318" s="25"/>
      <c r="T318" s="25"/>
      <c r="U318" s="25"/>
      <c r="V318" s="25"/>
      <c r="W318" s="31"/>
      <c r="X318" s="31"/>
      <c r="Y318" s="31"/>
      <c r="Z318" s="31"/>
      <c r="AA318" s="31"/>
      <c r="AB318" s="31"/>
      <c r="AC318" s="31"/>
      <c r="AD318" s="31"/>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5"/>
      <c r="CD318" s="25"/>
      <c r="CE318" s="25"/>
      <c r="CF318" s="25"/>
      <c r="CG318" s="25"/>
      <c r="CH318" s="25"/>
      <c r="CI318" s="25"/>
      <c r="CJ318" s="25"/>
      <c r="CK318" s="25"/>
      <c r="CL318" s="25"/>
      <c r="CM318" s="25"/>
      <c r="CN318" s="25"/>
      <c r="CO318" s="25"/>
      <c r="CP318" s="25"/>
    </row>
    <row r="319" spans="2:94" ht="33.75" customHeight="1">
      <c r="B319" s="140"/>
      <c r="C319" s="30"/>
      <c r="D319" s="25"/>
      <c r="E319" s="169"/>
      <c r="F319" s="140"/>
      <c r="G319" s="140"/>
      <c r="H319" s="140"/>
      <c r="I319" s="140"/>
      <c r="J319" s="140"/>
      <c r="K319" s="140"/>
      <c r="L319" s="140"/>
      <c r="M319" s="140"/>
      <c r="N319" s="140"/>
      <c r="O319" s="195"/>
      <c r="P319" s="140"/>
      <c r="Q319" s="25"/>
      <c r="R319" s="25"/>
      <c r="S319" s="25"/>
      <c r="T319" s="25"/>
      <c r="U319" s="25"/>
      <c r="V319" s="25"/>
      <c r="W319" s="31"/>
      <c r="X319" s="31"/>
      <c r="Y319" s="31"/>
      <c r="Z319" s="31"/>
      <c r="AA319" s="31"/>
      <c r="AB319" s="31"/>
      <c r="AC319" s="31"/>
      <c r="AD319" s="31"/>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c r="CD319" s="25"/>
      <c r="CE319" s="25"/>
      <c r="CF319" s="25"/>
      <c r="CG319" s="25"/>
      <c r="CH319" s="25"/>
      <c r="CI319" s="25"/>
      <c r="CJ319" s="25"/>
      <c r="CK319" s="25"/>
      <c r="CL319" s="25"/>
      <c r="CM319" s="25"/>
      <c r="CN319" s="25"/>
      <c r="CO319" s="25"/>
      <c r="CP319" s="25"/>
    </row>
    <row r="320" spans="2:94" ht="33.75" customHeight="1">
      <c r="B320" s="140"/>
      <c r="C320" s="30"/>
      <c r="D320" s="25"/>
      <c r="E320" s="169"/>
      <c r="F320" s="140"/>
      <c r="G320" s="140"/>
      <c r="H320" s="140"/>
      <c r="I320" s="140"/>
      <c r="J320" s="140"/>
      <c r="K320" s="140"/>
      <c r="L320" s="140"/>
      <c r="M320" s="140"/>
      <c r="N320" s="140"/>
      <c r="O320" s="195"/>
      <c r="P320" s="140"/>
      <c r="Q320" s="25"/>
      <c r="R320" s="25"/>
      <c r="S320" s="25"/>
      <c r="T320" s="25"/>
      <c r="U320" s="25"/>
      <c r="V320" s="25"/>
      <c r="W320" s="31"/>
      <c r="X320" s="31"/>
      <c r="Y320" s="31"/>
      <c r="Z320" s="31"/>
      <c r="AA320" s="31"/>
      <c r="AB320" s="31"/>
      <c r="AC320" s="31"/>
      <c r="AD320" s="31"/>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c r="CE320" s="25"/>
      <c r="CF320" s="25"/>
      <c r="CG320" s="25"/>
      <c r="CH320" s="25"/>
      <c r="CI320" s="25"/>
      <c r="CJ320" s="25"/>
      <c r="CK320" s="25"/>
      <c r="CL320" s="25"/>
      <c r="CM320" s="25"/>
      <c r="CN320" s="25"/>
      <c r="CO320" s="25"/>
      <c r="CP320" s="25"/>
    </row>
    <row r="321" spans="2:94" ht="33.75" customHeight="1">
      <c r="B321" s="140"/>
      <c r="C321" s="30"/>
      <c r="D321" s="25"/>
      <c r="E321" s="169"/>
      <c r="F321" s="140"/>
      <c r="G321" s="140"/>
      <c r="H321" s="140"/>
      <c r="I321" s="140"/>
      <c r="J321" s="140"/>
      <c r="K321" s="140"/>
      <c r="L321" s="140"/>
      <c r="M321" s="140"/>
      <c r="N321" s="140"/>
      <c r="O321" s="195"/>
      <c r="P321" s="140"/>
      <c r="Q321" s="25"/>
      <c r="R321" s="25"/>
      <c r="S321" s="25"/>
      <c r="T321" s="25"/>
      <c r="U321" s="25"/>
      <c r="V321" s="25"/>
      <c r="W321" s="31"/>
      <c r="X321" s="31"/>
      <c r="Y321" s="31"/>
      <c r="Z321" s="31"/>
      <c r="AA321" s="31"/>
      <c r="AB321" s="31"/>
      <c r="AC321" s="31"/>
      <c r="AD321" s="31"/>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c r="CC321" s="25"/>
      <c r="CD321" s="25"/>
      <c r="CE321" s="25"/>
      <c r="CF321" s="25"/>
      <c r="CG321" s="25"/>
      <c r="CH321" s="25"/>
      <c r="CI321" s="25"/>
      <c r="CJ321" s="25"/>
      <c r="CK321" s="25"/>
      <c r="CL321" s="25"/>
      <c r="CM321" s="25"/>
      <c r="CN321" s="25"/>
      <c r="CO321" s="25"/>
      <c r="CP321" s="25"/>
    </row>
    <row r="322" spans="2:94" ht="33.75" customHeight="1">
      <c r="B322" s="140"/>
      <c r="C322" s="30"/>
      <c r="D322" s="25"/>
      <c r="E322" s="169"/>
      <c r="F322" s="140"/>
      <c r="G322" s="140"/>
      <c r="H322" s="140"/>
      <c r="I322" s="140"/>
      <c r="J322" s="140"/>
      <c r="K322" s="140"/>
      <c r="L322" s="140"/>
      <c r="M322" s="140"/>
      <c r="N322" s="140"/>
      <c r="O322" s="195"/>
      <c r="P322" s="140"/>
      <c r="Q322" s="25"/>
      <c r="R322" s="25"/>
      <c r="S322" s="25"/>
      <c r="T322" s="25"/>
      <c r="U322" s="25"/>
      <c r="V322" s="25"/>
      <c r="W322" s="31"/>
      <c r="X322" s="31"/>
      <c r="Y322" s="31"/>
      <c r="Z322" s="31"/>
      <c r="AA322" s="31"/>
      <c r="AB322" s="31"/>
      <c r="AC322" s="31"/>
      <c r="AD322" s="31"/>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c r="CD322" s="25"/>
      <c r="CE322" s="25"/>
      <c r="CF322" s="25"/>
      <c r="CG322" s="25"/>
      <c r="CH322" s="25"/>
      <c r="CI322" s="25"/>
      <c r="CJ322" s="25"/>
      <c r="CK322" s="25"/>
      <c r="CL322" s="25"/>
      <c r="CM322" s="25"/>
      <c r="CN322" s="25"/>
      <c r="CO322" s="25"/>
      <c r="CP322" s="25"/>
    </row>
    <row r="323" spans="2:94" ht="33.75" customHeight="1">
      <c r="B323" s="140"/>
      <c r="C323" s="30"/>
      <c r="D323" s="25"/>
      <c r="E323" s="169"/>
      <c r="F323" s="140"/>
      <c r="G323" s="140"/>
      <c r="H323" s="140"/>
      <c r="I323" s="140"/>
      <c r="J323" s="140"/>
      <c r="K323" s="140"/>
      <c r="L323" s="140"/>
      <c r="M323" s="140"/>
      <c r="N323" s="140"/>
      <c r="O323" s="195"/>
      <c r="P323" s="140"/>
      <c r="Q323" s="25"/>
      <c r="R323" s="25"/>
      <c r="S323" s="25"/>
      <c r="T323" s="25"/>
      <c r="U323" s="25"/>
      <c r="V323" s="25"/>
      <c r="W323" s="31"/>
      <c r="X323" s="31"/>
      <c r="Y323" s="31"/>
      <c r="Z323" s="31"/>
      <c r="AA323" s="31"/>
      <c r="AB323" s="31"/>
      <c r="AC323" s="31"/>
      <c r="AD323" s="31"/>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c r="CE323" s="25"/>
      <c r="CF323" s="25"/>
      <c r="CG323" s="25"/>
      <c r="CH323" s="25"/>
      <c r="CI323" s="25"/>
      <c r="CJ323" s="25"/>
      <c r="CK323" s="25"/>
      <c r="CL323" s="25"/>
      <c r="CM323" s="25"/>
      <c r="CN323" s="25"/>
      <c r="CO323" s="25"/>
      <c r="CP323" s="25"/>
    </row>
    <row r="324" spans="2:94" ht="33.75" customHeight="1">
      <c r="B324" s="140"/>
      <c r="C324" s="30"/>
      <c r="D324" s="25"/>
      <c r="E324" s="169"/>
      <c r="F324" s="140"/>
      <c r="G324" s="140"/>
      <c r="H324" s="140"/>
      <c r="I324" s="140"/>
      <c r="J324" s="140"/>
      <c r="K324" s="140"/>
      <c r="L324" s="140"/>
      <c r="M324" s="140"/>
      <c r="N324" s="140"/>
      <c r="O324" s="195"/>
      <c r="P324" s="140"/>
      <c r="Q324" s="25"/>
      <c r="R324" s="25"/>
      <c r="S324" s="25"/>
      <c r="T324" s="25"/>
      <c r="U324" s="25"/>
      <c r="V324" s="25"/>
      <c r="W324" s="31"/>
      <c r="X324" s="31"/>
      <c r="Y324" s="31"/>
      <c r="Z324" s="31"/>
      <c r="AA324" s="31"/>
      <c r="AB324" s="31"/>
      <c r="AC324" s="31"/>
      <c r="AD324" s="31"/>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c r="CC324" s="25"/>
      <c r="CD324" s="25"/>
      <c r="CE324" s="25"/>
      <c r="CF324" s="25"/>
      <c r="CG324" s="25"/>
      <c r="CH324" s="25"/>
      <c r="CI324" s="25"/>
      <c r="CJ324" s="25"/>
      <c r="CK324" s="25"/>
      <c r="CL324" s="25"/>
      <c r="CM324" s="25"/>
      <c r="CN324" s="25"/>
      <c r="CO324" s="25"/>
      <c r="CP324" s="25"/>
    </row>
    <row r="325" spans="2:94" ht="33.75" customHeight="1">
      <c r="B325" s="140"/>
      <c r="C325" s="30"/>
      <c r="D325" s="25"/>
      <c r="E325" s="169"/>
      <c r="F325" s="140"/>
      <c r="G325" s="140"/>
      <c r="H325" s="140"/>
      <c r="I325" s="140"/>
      <c r="J325" s="140"/>
      <c r="K325" s="140"/>
      <c r="L325" s="140"/>
      <c r="M325" s="140"/>
      <c r="N325" s="140"/>
      <c r="O325" s="195"/>
      <c r="P325" s="140"/>
      <c r="Q325" s="25"/>
      <c r="R325" s="25"/>
      <c r="S325" s="25"/>
      <c r="T325" s="25"/>
      <c r="U325" s="25"/>
      <c r="V325" s="25"/>
      <c r="W325" s="31"/>
      <c r="X325" s="31"/>
      <c r="Y325" s="31"/>
      <c r="Z325" s="31"/>
      <c r="AA325" s="31"/>
      <c r="AB325" s="31"/>
      <c r="AC325" s="31"/>
      <c r="AD325" s="31"/>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c r="CE325" s="25"/>
      <c r="CF325" s="25"/>
      <c r="CG325" s="25"/>
      <c r="CH325" s="25"/>
      <c r="CI325" s="25"/>
      <c r="CJ325" s="25"/>
      <c r="CK325" s="25"/>
      <c r="CL325" s="25"/>
      <c r="CM325" s="25"/>
      <c r="CN325" s="25"/>
      <c r="CO325" s="25"/>
      <c r="CP325" s="25"/>
    </row>
    <row r="326" spans="2:94" ht="33.75" customHeight="1">
      <c r="B326" s="140"/>
      <c r="C326" s="30"/>
      <c r="D326" s="25"/>
      <c r="E326" s="169"/>
      <c r="F326" s="140"/>
      <c r="G326" s="140"/>
      <c r="H326" s="140"/>
      <c r="I326" s="140"/>
      <c r="J326" s="140"/>
      <c r="K326" s="140"/>
      <c r="L326" s="140"/>
      <c r="M326" s="140"/>
      <c r="N326" s="140"/>
      <c r="O326" s="195"/>
      <c r="P326" s="140"/>
      <c r="Q326" s="25"/>
      <c r="R326" s="25"/>
      <c r="S326" s="25"/>
      <c r="T326" s="25"/>
      <c r="U326" s="25"/>
      <c r="V326" s="25"/>
      <c r="W326" s="31"/>
      <c r="X326" s="31"/>
      <c r="Y326" s="31"/>
      <c r="Z326" s="31"/>
      <c r="AA326" s="31"/>
      <c r="AB326" s="31"/>
      <c r="AC326" s="31"/>
      <c r="AD326" s="31"/>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c r="CE326" s="25"/>
      <c r="CF326" s="25"/>
      <c r="CG326" s="25"/>
      <c r="CH326" s="25"/>
      <c r="CI326" s="25"/>
      <c r="CJ326" s="25"/>
      <c r="CK326" s="25"/>
      <c r="CL326" s="25"/>
      <c r="CM326" s="25"/>
      <c r="CN326" s="25"/>
      <c r="CO326" s="25"/>
      <c r="CP326" s="25"/>
    </row>
    <row r="327" spans="2:94" ht="33.75" customHeight="1">
      <c r="B327" s="140"/>
      <c r="C327" s="30"/>
      <c r="D327" s="25"/>
      <c r="E327" s="169"/>
      <c r="F327" s="140"/>
      <c r="G327" s="140"/>
      <c r="H327" s="140"/>
      <c r="I327" s="140"/>
      <c r="J327" s="140"/>
      <c r="K327" s="140"/>
      <c r="L327" s="140"/>
      <c r="M327" s="140"/>
      <c r="N327" s="140"/>
      <c r="O327" s="195"/>
      <c r="P327" s="140"/>
      <c r="Q327" s="25"/>
      <c r="R327" s="25"/>
      <c r="S327" s="25"/>
      <c r="T327" s="25"/>
      <c r="U327" s="25"/>
      <c r="V327" s="25"/>
      <c r="W327" s="31"/>
      <c r="X327" s="31"/>
      <c r="Y327" s="31"/>
      <c r="Z327" s="31"/>
      <c r="AA327" s="31"/>
      <c r="AB327" s="31"/>
      <c r="AC327" s="31"/>
      <c r="AD327" s="31"/>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c r="CC327" s="25"/>
      <c r="CD327" s="25"/>
      <c r="CE327" s="25"/>
      <c r="CF327" s="25"/>
      <c r="CG327" s="25"/>
      <c r="CH327" s="25"/>
      <c r="CI327" s="25"/>
      <c r="CJ327" s="25"/>
      <c r="CK327" s="25"/>
      <c r="CL327" s="25"/>
      <c r="CM327" s="25"/>
      <c r="CN327" s="25"/>
      <c r="CO327" s="25"/>
      <c r="CP327" s="25"/>
    </row>
    <row r="328" spans="2:94" ht="33.75" customHeight="1">
      <c r="B328" s="140"/>
      <c r="C328" s="30"/>
      <c r="D328" s="25"/>
      <c r="E328" s="169"/>
      <c r="F328" s="140"/>
      <c r="G328" s="140"/>
      <c r="H328" s="140"/>
      <c r="I328" s="140"/>
      <c r="J328" s="140"/>
      <c r="K328" s="140"/>
      <c r="L328" s="140"/>
      <c r="M328" s="140"/>
      <c r="N328" s="140"/>
      <c r="O328" s="195"/>
      <c r="P328" s="140"/>
      <c r="Q328" s="25"/>
      <c r="R328" s="25"/>
      <c r="S328" s="25"/>
      <c r="T328" s="25"/>
      <c r="U328" s="25"/>
      <c r="V328" s="25"/>
      <c r="W328" s="31"/>
      <c r="X328" s="31"/>
      <c r="Y328" s="31"/>
      <c r="Z328" s="31"/>
      <c r="AA328" s="31"/>
      <c r="AB328" s="31"/>
      <c r="AC328" s="31"/>
      <c r="AD328" s="31"/>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c r="CC328" s="25"/>
      <c r="CD328" s="25"/>
      <c r="CE328" s="25"/>
      <c r="CF328" s="25"/>
      <c r="CG328" s="25"/>
      <c r="CH328" s="25"/>
      <c r="CI328" s="25"/>
      <c r="CJ328" s="25"/>
      <c r="CK328" s="25"/>
      <c r="CL328" s="25"/>
      <c r="CM328" s="25"/>
      <c r="CN328" s="25"/>
      <c r="CO328" s="25"/>
      <c r="CP328" s="25"/>
    </row>
    <row r="329" spans="2:94" ht="33.75" customHeight="1">
      <c r="B329" s="140"/>
      <c r="C329" s="30"/>
      <c r="D329" s="25"/>
      <c r="E329" s="169"/>
      <c r="F329" s="140"/>
      <c r="G329" s="140"/>
      <c r="H329" s="140"/>
      <c r="I329" s="140"/>
      <c r="J329" s="140"/>
      <c r="K329" s="140"/>
      <c r="L329" s="140"/>
      <c r="M329" s="140"/>
      <c r="N329" s="140"/>
      <c r="O329" s="195"/>
      <c r="P329" s="140"/>
      <c r="Q329" s="25"/>
      <c r="R329" s="25"/>
      <c r="S329" s="25"/>
      <c r="T329" s="25"/>
      <c r="U329" s="25"/>
      <c r="V329" s="25"/>
      <c r="W329" s="31"/>
      <c r="X329" s="31"/>
      <c r="Y329" s="31"/>
      <c r="Z329" s="31"/>
      <c r="AA329" s="31"/>
      <c r="AB329" s="31"/>
      <c r="AC329" s="31"/>
      <c r="AD329" s="31"/>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c r="CC329" s="25"/>
      <c r="CD329" s="25"/>
      <c r="CE329" s="25"/>
      <c r="CF329" s="25"/>
      <c r="CG329" s="25"/>
      <c r="CH329" s="25"/>
      <c r="CI329" s="25"/>
      <c r="CJ329" s="25"/>
      <c r="CK329" s="25"/>
      <c r="CL329" s="25"/>
      <c r="CM329" s="25"/>
      <c r="CN329" s="25"/>
      <c r="CO329" s="25"/>
      <c r="CP329" s="25"/>
    </row>
    <row r="330" spans="2:94" ht="33.75" customHeight="1">
      <c r="B330" s="140"/>
      <c r="C330" s="30"/>
      <c r="D330" s="25"/>
      <c r="E330" s="169"/>
      <c r="F330" s="140"/>
      <c r="G330" s="140"/>
      <c r="H330" s="140"/>
      <c r="I330" s="140"/>
      <c r="J330" s="140"/>
      <c r="K330" s="140"/>
      <c r="L330" s="140"/>
      <c r="M330" s="140"/>
      <c r="N330" s="140"/>
      <c r="O330" s="195"/>
      <c r="P330" s="140"/>
      <c r="Q330" s="25"/>
      <c r="R330" s="25"/>
      <c r="S330" s="25"/>
      <c r="T330" s="25"/>
      <c r="U330" s="25"/>
      <c r="V330" s="25"/>
      <c r="W330" s="31"/>
      <c r="X330" s="31"/>
      <c r="Y330" s="31"/>
      <c r="Z330" s="31"/>
      <c r="AA330" s="31"/>
      <c r="AB330" s="31"/>
      <c r="AC330" s="31"/>
      <c r="AD330" s="31"/>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c r="CC330" s="25"/>
      <c r="CD330" s="25"/>
      <c r="CE330" s="25"/>
      <c r="CF330" s="25"/>
      <c r="CG330" s="25"/>
      <c r="CH330" s="25"/>
      <c r="CI330" s="25"/>
      <c r="CJ330" s="25"/>
      <c r="CK330" s="25"/>
      <c r="CL330" s="25"/>
      <c r="CM330" s="25"/>
      <c r="CN330" s="25"/>
      <c r="CO330" s="25"/>
      <c r="CP330" s="25"/>
    </row>
    <row r="331" spans="2:94" ht="33.75" customHeight="1">
      <c r="B331" s="140"/>
      <c r="C331" s="30"/>
      <c r="D331" s="25"/>
      <c r="E331" s="169"/>
      <c r="F331" s="140"/>
      <c r="G331" s="140"/>
      <c r="H331" s="140"/>
      <c r="I331" s="140"/>
      <c r="J331" s="140"/>
      <c r="K331" s="140"/>
      <c r="L331" s="140"/>
      <c r="M331" s="140"/>
      <c r="N331" s="140"/>
      <c r="O331" s="195"/>
      <c r="P331" s="140"/>
      <c r="Q331" s="25"/>
      <c r="R331" s="25"/>
      <c r="S331" s="25"/>
      <c r="T331" s="25"/>
      <c r="U331" s="25"/>
      <c r="V331" s="25"/>
      <c r="W331" s="31"/>
      <c r="X331" s="31"/>
      <c r="Y331" s="31"/>
      <c r="Z331" s="31"/>
      <c r="AA331" s="31"/>
      <c r="AB331" s="31"/>
      <c r="AC331" s="31"/>
      <c r="AD331" s="31"/>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c r="CF331" s="25"/>
      <c r="CG331" s="25"/>
      <c r="CH331" s="25"/>
      <c r="CI331" s="25"/>
      <c r="CJ331" s="25"/>
      <c r="CK331" s="25"/>
      <c r="CL331" s="25"/>
      <c r="CM331" s="25"/>
      <c r="CN331" s="25"/>
      <c r="CO331" s="25"/>
      <c r="CP331" s="25"/>
    </row>
    <row r="332" spans="2:94" ht="33.75" customHeight="1">
      <c r="B332" s="140"/>
      <c r="C332" s="30"/>
      <c r="D332" s="25"/>
      <c r="E332" s="169"/>
      <c r="F332" s="140"/>
      <c r="G332" s="140"/>
      <c r="H332" s="140"/>
      <c r="I332" s="140"/>
      <c r="J332" s="140"/>
      <c r="K332" s="140"/>
      <c r="L332" s="140"/>
      <c r="M332" s="140"/>
      <c r="N332" s="140"/>
      <c r="O332" s="195"/>
      <c r="P332" s="140"/>
      <c r="Q332" s="25"/>
      <c r="R332" s="25"/>
      <c r="S332" s="25"/>
      <c r="T332" s="25"/>
      <c r="U332" s="25"/>
      <c r="V332" s="25"/>
      <c r="W332" s="31"/>
      <c r="X332" s="31"/>
      <c r="Y332" s="31"/>
      <c r="Z332" s="31"/>
      <c r="AA332" s="31"/>
      <c r="AB332" s="31"/>
      <c r="AC332" s="31"/>
      <c r="AD332" s="31"/>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c r="CD332" s="25"/>
      <c r="CE332" s="25"/>
      <c r="CF332" s="25"/>
      <c r="CG332" s="25"/>
      <c r="CH332" s="25"/>
      <c r="CI332" s="25"/>
      <c r="CJ332" s="25"/>
      <c r="CK332" s="25"/>
      <c r="CL332" s="25"/>
      <c r="CM332" s="25"/>
      <c r="CN332" s="25"/>
      <c r="CO332" s="25"/>
      <c r="CP332" s="25"/>
    </row>
    <row r="333" spans="2:94" ht="33.75" customHeight="1">
      <c r="B333" s="140"/>
      <c r="C333" s="30"/>
      <c r="D333" s="25"/>
      <c r="E333" s="169"/>
      <c r="F333" s="140"/>
      <c r="G333" s="140"/>
      <c r="H333" s="140"/>
      <c r="I333" s="140"/>
      <c r="J333" s="140"/>
      <c r="K333" s="140"/>
      <c r="L333" s="140"/>
      <c r="M333" s="140"/>
      <c r="N333" s="140"/>
      <c r="O333" s="195"/>
      <c r="P333" s="140"/>
      <c r="Q333" s="25"/>
      <c r="R333" s="25"/>
      <c r="S333" s="25"/>
      <c r="T333" s="25"/>
      <c r="U333" s="25"/>
      <c r="V333" s="25"/>
      <c r="W333" s="31"/>
      <c r="X333" s="31"/>
      <c r="Y333" s="31"/>
      <c r="Z333" s="31"/>
      <c r="AA333" s="31"/>
      <c r="AB333" s="31"/>
      <c r="AC333" s="31"/>
      <c r="AD333" s="31"/>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c r="CE333" s="25"/>
      <c r="CF333" s="25"/>
      <c r="CG333" s="25"/>
      <c r="CH333" s="25"/>
      <c r="CI333" s="25"/>
      <c r="CJ333" s="25"/>
      <c r="CK333" s="25"/>
      <c r="CL333" s="25"/>
      <c r="CM333" s="25"/>
      <c r="CN333" s="25"/>
      <c r="CO333" s="25"/>
      <c r="CP333" s="25"/>
    </row>
    <row r="334" spans="2:94" ht="33.75" customHeight="1">
      <c r="B334" s="140"/>
      <c r="C334" s="30"/>
      <c r="D334" s="25"/>
      <c r="E334" s="169"/>
      <c r="F334" s="140"/>
      <c r="G334" s="140"/>
      <c r="H334" s="140"/>
      <c r="I334" s="140"/>
      <c r="J334" s="140"/>
      <c r="K334" s="140"/>
      <c r="L334" s="140"/>
      <c r="M334" s="140"/>
      <c r="N334" s="140"/>
      <c r="O334" s="195"/>
      <c r="P334" s="140"/>
      <c r="Q334" s="25"/>
      <c r="R334" s="25"/>
      <c r="S334" s="25"/>
      <c r="T334" s="25"/>
      <c r="U334" s="25"/>
      <c r="V334" s="25"/>
      <c r="W334" s="31"/>
      <c r="X334" s="31"/>
      <c r="Y334" s="31"/>
      <c r="Z334" s="31"/>
      <c r="AA334" s="31"/>
      <c r="AB334" s="31"/>
      <c r="AC334" s="31"/>
      <c r="AD334" s="31"/>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c r="CF334" s="25"/>
      <c r="CG334" s="25"/>
      <c r="CH334" s="25"/>
      <c r="CI334" s="25"/>
      <c r="CJ334" s="25"/>
      <c r="CK334" s="25"/>
      <c r="CL334" s="25"/>
      <c r="CM334" s="25"/>
      <c r="CN334" s="25"/>
      <c r="CO334" s="25"/>
      <c r="CP334" s="25"/>
    </row>
    <row r="335" spans="2:94" ht="33.75" customHeight="1">
      <c r="B335" s="140"/>
      <c r="C335" s="30"/>
      <c r="D335" s="25"/>
      <c r="E335" s="169"/>
      <c r="F335" s="140"/>
      <c r="G335" s="140"/>
      <c r="H335" s="140"/>
      <c r="I335" s="140"/>
      <c r="J335" s="140"/>
      <c r="K335" s="140"/>
      <c r="L335" s="140"/>
      <c r="M335" s="140"/>
      <c r="N335" s="140"/>
      <c r="O335" s="195"/>
      <c r="P335" s="140"/>
      <c r="Q335" s="25"/>
      <c r="R335" s="25"/>
      <c r="S335" s="25"/>
      <c r="T335" s="25"/>
      <c r="U335" s="25"/>
      <c r="V335" s="25"/>
      <c r="W335" s="31"/>
      <c r="X335" s="31"/>
      <c r="Y335" s="31"/>
      <c r="Z335" s="31"/>
      <c r="AA335" s="31"/>
      <c r="AB335" s="31"/>
      <c r="AC335" s="31"/>
      <c r="AD335" s="31"/>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row>
    <row r="336" spans="2:94" ht="33.75" customHeight="1">
      <c r="B336" s="140"/>
      <c r="C336" s="30"/>
      <c r="D336" s="25"/>
      <c r="E336" s="169"/>
      <c r="F336" s="140"/>
      <c r="G336" s="140"/>
      <c r="H336" s="140"/>
      <c r="I336" s="140"/>
      <c r="J336" s="140"/>
      <c r="K336" s="140"/>
      <c r="L336" s="140"/>
      <c r="M336" s="140"/>
      <c r="N336" s="140"/>
      <c r="O336" s="195"/>
      <c r="P336" s="140"/>
      <c r="Q336" s="25"/>
      <c r="R336" s="25"/>
      <c r="S336" s="25"/>
      <c r="T336" s="25"/>
      <c r="U336" s="25"/>
      <c r="V336" s="25"/>
      <c r="W336" s="31"/>
      <c r="X336" s="31"/>
      <c r="Y336" s="31"/>
      <c r="Z336" s="31"/>
      <c r="AA336" s="31"/>
      <c r="AB336" s="31"/>
      <c r="AC336" s="31"/>
      <c r="AD336" s="31"/>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c r="CC336" s="25"/>
      <c r="CD336" s="25"/>
      <c r="CE336" s="25"/>
      <c r="CF336" s="25"/>
      <c r="CG336" s="25"/>
      <c r="CH336" s="25"/>
      <c r="CI336" s="25"/>
      <c r="CJ336" s="25"/>
      <c r="CK336" s="25"/>
      <c r="CL336" s="25"/>
      <c r="CM336" s="25"/>
      <c r="CN336" s="25"/>
      <c r="CO336" s="25"/>
      <c r="CP336" s="25"/>
    </row>
    <row r="337" spans="2:94" ht="33.75" customHeight="1">
      <c r="B337" s="140"/>
      <c r="C337" s="30"/>
      <c r="D337" s="25"/>
      <c r="E337" s="169"/>
      <c r="F337" s="140"/>
      <c r="G337" s="140"/>
      <c r="H337" s="140"/>
      <c r="I337" s="140"/>
      <c r="J337" s="140"/>
      <c r="K337" s="140"/>
      <c r="L337" s="140"/>
      <c r="M337" s="140"/>
      <c r="N337" s="140"/>
      <c r="O337" s="195"/>
      <c r="P337" s="140"/>
      <c r="Q337" s="25"/>
      <c r="R337" s="25"/>
      <c r="S337" s="25"/>
      <c r="T337" s="25"/>
      <c r="U337" s="25"/>
      <c r="V337" s="25"/>
      <c r="W337" s="31"/>
      <c r="X337" s="31"/>
      <c r="Y337" s="31"/>
      <c r="Z337" s="31"/>
      <c r="AA337" s="31"/>
      <c r="AB337" s="31"/>
      <c r="AC337" s="31"/>
      <c r="AD337" s="31"/>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c r="CE337" s="25"/>
      <c r="CF337" s="25"/>
      <c r="CG337" s="25"/>
      <c r="CH337" s="25"/>
      <c r="CI337" s="25"/>
      <c r="CJ337" s="25"/>
      <c r="CK337" s="25"/>
      <c r="CL337" s="25"/>
      <c r="CM337" s="25"/>
      <c r="CN337" s="25"/>
      <c r="CO337" s="25"/>
      <c r="CP337" s="25"/>
    </row>
    <row r="338" spans="2:94" ht="33.75" customHeight="1">
      <c r="B338" s="140"/>
      <c r="C338" s="30"/>
      <c r="D338" s="25"/>
      <c r="E338" s="169"/>
      <c r="F338" s="140"/>
      <c r="G338" s="140"/>
      <c r="H338" s="140"/>
      <c r="I338" s="140"/>
      <c r="J338" s="140"/>
      <c r="K338" s="140"/>
      <c r="L338" s="140"/>
      <c r="M338" s="140"/>
      <c r="N338" s="140"/>
      <c r="O338" s="195"/>
      <c r="P338" s="140"/>
      <c r="Q338" s="25"/>
      <c r="R338" s="25"/>
      <c r="S338" s="25"/>
      <c r="T338" s="25"/>
      <c r="U338" s="25"/>
      <c r="V338" s="25"/>
      <c r="W338" s="31"/>
      <c r="X338" s="31"/>
      <c r="Y338" s="31"/>
      <c r="Z338" s="31"/>
      <c r="AA338" s="31"/>
      <c r="AB338" s="31"/>
      <c r="AC338" s="31"/>
      <c r="AD338" s="31"/>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c r="CC338" s="25"/>
      <c r="CD338" s="25"/>
      <c r="CE338" s="25"/>
      <c r="CF338" s="25"/>
      <c r="CG338" s="25"/>
      <c r="CH338" s="25"/>
      <c r="CI338" s="25"/>
      <c r="CJ338" s="25"/>
      <c r="CK338" s="25"/>
      <c r="CL338" s="25"/>
      <c r="CM338" s="25"/>
      <c r="CN338" s="25"/>
      <c r="CO338" s="25"/>
      <c r="CP338" s="25"/>
    </row>
    <row r="339" spans="2:94" ht="33.75" customHeight="1">
      <c r="B339" s="140"/>
      <c r="C339" s="30"/>
      <c r="D339" s="25"/>
      <c r="E339" s="169"/>
      <c r="F339" s="140"/>
      <c r="G339" s="140"/>
      <c r="H339" s="140"/>
      <c r="I339" s="140"/>
      <c r="J339" s="140"/>
      <c r="K339" s="140"/>
      <c r="L339" s="140"/>
      <c r="M339" s="140"/>
      <c r="N339" s="140"/>
      <c r="O339" s="195"/>
      <c r="P339" s="140"/>
      <c r="Q339" s="25"/>
      <c r="R339" s="25"/>
      <c r="S339" s="25"/>
      <c r="T339" s="25"/>
      <c r="U339" s="25"/>
      <c r="V339" s="25"/>
      <c r="W339" s="31"/>
      <c r="X339" s="31"/>
      <c r="Y339" s="31"/>
      <c r="Z339" s="31"/>
      <c r="AA339" s="31"/>
      <c r="AB339" s="31"/>
      <c r="AC339" s="31"/>
      <c r="AD339" s="31"/>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c r="CC339" s="25"/>
      <c r="CD339" s="25"/>
      <c r="CE339" s="25"/>
      <c r="CF339" s="25"/>
      <c r="CG339" s="25"/>
      <c r="CH339" s="25"/>
      <c r="CI339" s="25"/>
      <c r="CJ339" s="25"/>
      <c r="CK339" s="25"/>
      <c r="CL339" s="25"/>
      <c r="CM339" s="25"/>
      <c r="CN339" s="25"/>
      <c r="CO339" s="25"/>
      <c r="CP339" s="25"/>
    </row>
    <row r="340" spans="2:94" ht="33.75" customHeight="1">
      <c r="B340" s="140"/>
      <c r="C340" s="30"/>
      <c r="D340" s="25"/>
      <c r="E340" s="169"/>
      <c r="F340" s="140"/>
      <c r="G340" s="140"/>
      <c r="H340" s="140"/>
      <c r="I340" s="140"/>
      <c r="J340" s="140"/>
      <c r="K340" s="140"/>
      <c r="L340" s="140"/>
      <c r="M340" s="140"/>
      <c r="N340" s="140"/>
      <c r="O340" s="195"/>
      <c r="P340" s="140"/>
      <c r="Q340" s="25"/>
      <c r="R340" s="25"/>
      <c r="S340" s="25"/>
      <c r="T340" s="25"/>
      <c r="U340" s="25"/>
      <c r="V340" s="25"/>
      <c r="W340" s="31"/>
      <c r="X340" s="31"/>
      <c r="Y340" s="31"/>
      <c r="Z340" s="31"/>
      <c r="AA340" s="31"/>
      <c r="AB340" s="31"/>
      <c r="AC340" s="31"/>
      <c r="AD340" s="31"/>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c r="CC340" s="25"/>
      <c r="CD340" s="25"/>
      <c r="CE340" s="25"/>
      <c r="CF340" s="25"/>
      <c r="CG340" s="25"/>
      <c r="CH340" s="25"/>
      <c r="CI340" s="25"/>
      <c r="CJ340" s="25"/>
      <c r="CK340" s="25"/>
      <c r="CL340" s="25"/>
      <c r="CM340" s="25"/>
      <c r="CN340" s="25"/>
      <c r="CO340" s="25"/>
      <c r="CP340" s="25"/>
    </row>
    <row r="341" spans="2:94" ht="33.75" customHeight="1">
      <c r="B341" s="140"/>
      <c r="C341" s="30"/>
      <c r="D341" s="25"/>
      <c r="E341" s="169"/>
      <c r="F341" s="140"/>
      <c r="G341" s="140"/>
      <c r="H341" s="140"/>
      <c r="I341" s="140"/>
      <c r="J341" s="140"/>
      <c r="K341" s="140"/>
      <c r="L341" s="140"/>
      <c r="M341" s="140"/>
      <c r="N341" s="140"/>
      <c r="O341" s="195"/>
      <c r="P341" s="140"/>
      <c r="Q341" s="25"/>
      <c r="R341" s="25"/>
      <c r="S341" s="25"/>
      <c r="T341" s="25"/>
      <c r="U341" s="25"/>
      <c r="V341" s="25"/>
      <c r="W341" s="31"/>
      <c r="X341" s="31"/>
      <c r="Y341" s="31"/>
      <c r="Z341" s="31"/>
      <c r="AA341" s="31"/>
      <c r="AB341" s="31"/>
      <c r="AC341" s="31"/>
      <c r="AD341" s="31"/>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25"/>
      <c r="CD341" s="25"/>
      <c r="CE341" s="25"/>
      <c r="CF341" s="25"/>
      <c r="CG341" s="25"/>
      <c r="CH341" s="25"/>
      <c r="CI341" s="25"/>
      <c r="CJ341" s="25"/>
      <c r="CK341" s="25"/>
      <c r="CL341" s="25"/>
      <c r="CM341" s="25"/>
      <c r="CN341" s="25"/>
      <c r="CO341" s="25"/>
      <c r="CP341" s="25"/>
    </row>
    <row r="342" spans="2:94" ht="33.75" customHeight="1">
      <c r="B342" s="140"/>
      <c r="C342" s="30"/>
      <c r="D342" s="25"/>
      <c r="E342" s="169"/>
      <c r="F342" s="140"/>
      <c r="G342" s="140"/>
      <c r="H342" s="140"/>
      <c r="I342" s="140"/>
      <c r="J342" s="140"/>
      <c r="K342" s="140"/>
      <c r="L342" s="140"/>
      <c r="M342" s="140"/>
      <c r="N342" s="140"/>
      <c r="O342" s="195"/>
      <c r="P342" s="140"/>
      <c r="Q342" s="25"/>
      <c r="R342" s="25"/>
      <c r="S342" s="25"/>
      <c r="T342" s="25"/>
      <c r="U342" s="25"/>
      <c r="V342" s="25"/>
      <c r="W342" s="31"/>
      <c r="X342" s="31"/>
      <c r="Y342" s="31"/>
      <c r="Z342" s="31"/>
      <c r="AA342" s="31"/>
      <c r="AB342" s="31"/>
      <c r="AC342" s="31"/>
      <c r="AD342" s="31"/>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c r="CC342" s="25"/>
      <c r="CD342" s="25"/>
      <c r="CE342" s="25"/>
      <c r="CF342" s="25"/>
      <c r="CG342" s="25"/>
      <c r="CH342" s="25"/>
      <c r="CI342" s="25"/>
      <c r="CJ342" s="25"/>
      <c r="CK342" s="25"/>
      <c r="CL342" s="25"/>
      <c r="CM342" s="25"/>
      <c r="CN342" s="25"/>
      <c r="CO342" s="25"/>
      <c r="CP342" s="25"/>
    </row>
    <row r="343" spans="2:94" ht="33.75" customHeight="1">
      <c r="B343" s="140"/>
      <c r="C343" s="30"/>
      <c r="D343" s="25"/>
      <c r="E343" s="169"/>
      <c r="F343" s="140"/>
      <c r="G343" s="140"/>
      <c r="H343" s="140"/>
      <c r="I343" s="140"/>
      <c r="J343" s="140"/>
      <c r="K343" s="140"/>
      <c r="L343" s="140"/>
      <c r="M343" s="140"/>
      <c r="N343" s="140"/>
      <c r="O343" s="195"/>
      <c r="P343" s="140"/>
      <c r="Q343" s="25"/>
      <c r="R343" s="25"/>
      <c r="S343" s="25"/>
      <c r="T343" s="25"/>
      <c r="U343" s="25"/>
      <c r="V343" s="25"/>
      <c r="W343" s="31"/>
      <c r="X343" s="31"/>
      <c r="Y343" s="31"/>
      <c r="Z343" s="31"/>
      <c r="AA343" s="31"/>
      <c r="AB343" s="31"/>
      <c r="AC343" s="31"/>
      <c r="AD343" s="31"/>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25"/>
      <c r="CD343" s="25"/>
      <c r="CE343" s="25"/>
      <c r="CF343" s="25"/>
      <c r="CG343" s="25"/>
      <c r="CH343" s="25"/>
      <c r="CI343" s="25"/>
      <c r="CJ343" s="25"/>
      <c r="CK343" s="25"/>
      <c r="CL343" s="25"/>
      <c r="CM343" s="25"/>
      <c r="CN343" s="25"/>
      <c r="CO343" s="25"/>
      <c r="CP343" s="25"/>
    </row>
    <row r="344" spans="2:94" ht="33.75" customHeight="1">
      <c r="B344" s="140"/>
      <c r="C344" s="30"/>
      <c r="D344" s="25"/>
      <c r="E344" s="169"/>
      <c r="F344" s="140"/>
      <c r="G344" s="140"/>
      <c r="H344" s="140"/>
      <c r="I344" s="140"/>
      <c r="J344" s="140"/>
      <c r="K344" s="140"/>
      <c r="L344" s="140"/>
      <c r="M344" s="140"/>
      <c r="N344" s="140"/>
      <c r="O344" s="195"/>
      <c r="P344" s="140"/>
      <c r="Q344" s="25"/>
      <c r="R344" s="25"/>
      <c r="S344" s="25"/>
      <c r="T344" s="25"/>
      <c r="U344" s="25"/>
      <c r="V344" s="25"/>
      <c r="W344" s="31"/>
      <c r="X344" s="31"/>
      <c r="Y344" s="31"/>
      <c r="Z344" s="31"/>
      <c r="AA344" s="31"/>
      <c r="AB344" s="31"/>
      <c r="AC344" s="31"/>
      <c r="AD344" s="31"/>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c r="CE344" s="25"/>
      <c r="CF344" s="25"/>
      <c r="CG344" s="25"/>
      <c r="CH344" s="25"/>
      <c r="CI344" s="25"/>
      <c r="CJ344" s="25"/>
      <c r="CK344" s="25"/>
      <c r="CL344" s="25"/>
      <c r="CM344" s="25"/>
      <c r="CN344" s="25"/>
      <c r="CO344" s="25"/>
      <c r="CP344" s="25"/>
    </row>
    <row r="345" spans="2:94" ht="33.75" customHeight="1">
      <c r="B345" s="140"/>
      <c r="C345" s="30"/>
      <c r="D345" s="25"/>
      <c r="E345" s="169"/>
      <c r="F345" s="140"/>
      <c r="G345" s="140"/>
      <c r="H345" s="140"/>
      <c r="I345" s="140"/>
      <c r="J345" s="140"/>
      <c r="K345" s="140"/>
      <c r="L345" s="140"/>
      <c r="M345" s="140"/>
      <c r="N345" s="140"/>
      <c r="O345" s="195"/>
      <c r="P345" s="140"/>
      <c r="Q345" s="25"/>
      <c r="R345" s="25"/>
      <c r="S345" s="25"/>
      <c r="T345" s="25"/>
      <c r="U345" s="25"/>
      <c r="V345" s="25"/>
      <c r="W345" s="31"/>
      <c r="X345" s="31"/>
      <c r="Y345" s="31"/>
      <c r="Z345" s="31"/>
      <c r="AA345" s="31"/>
      <c r="AB345" s="31"/>
      <c r="AC345" s="31"/>
      <c r="AD345" s="31"/>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25"/>
      <c r="CD345" s="25"/>
      <c r="CE345" s="25"/>
      <c r="CF345" s="25"/>
      <c r="CG345" s="25"/>
      <c r="CH345" s="25"/>
      <c r="CI345" s="25"/>
      <c r="CJ345" s="25"/>
      <c r="CK345" s="25"/>
      <c r="CL345" s="25"/>
      <c r="CM345" s="25"/>
      <c r="CN345" s="25"/>
      <c r="CO345" s="25"/>
      <c r="CP345" s="25"/>
    </row>
    <row r="346" spans="2:94" ht="33.75" customHeight="1">
      <c r="B346" s="140"/>
      <c r="C346" s="30"/>
      <c r="D346" s="25"/>
      <c r="E346" s="169"/>
      <c r="F346" s="140"/>
      <c r="G346" s="140"/>
      <c r="H346" s="140"/>
      <c r="I346" s="140"/>
      <c r="J346" s="140"/>
      <c r="K346" s="140"/>
      <c r="L346" s="140"/>
      <c r="M346" s="140"/>
      <c r="N346" s="140"/>
      <c r="O346" s="195"/>
      <c r="P346" s="140"/>
      <c r="Q346" s="25"/>
      <c r="R346" s="25"/>
      <c r="S346" s="25"/>
      <c r="T346" s="25"/>
      <c r="U346" s="25"/>
      <c r="V346" s="25"/>
      <c r="W346" s="31"/>
      <c r="X346" s="31"/>
      <c r="Y346" s="31"/>
      <c r="Z346" s="31"/>
      <c r="AA346" s="31"/>
      <c r="AB346" s="31"/>
      <c r="AC346" s="31"/>
      <c r="AD346" s="31"/>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25"/>
      <c r="CD346" s="25"/>
      <c r="CE346" s="25"/>
      <c r="CF346" s="25"/>
      <c r="CG346" s="25"/>
      <c r="CH346" s="25"/>
      <c r="CI346" s="25"/>
      <c r="CJ346" s="25"/>
      <c r="CK346" s="25"/>
      <c r="CL346" s="25"/>
      <c r="CM346" s="25"/>
      <c r="CN346" s="25"/>
      <c r="CO346" s="25"/>
      <c r="CP346" s="25"/>
    </row>
    <row r="347" spans="2:94" ht="33.75" customHeight="1">
      <c r="B347" s="140"/>
      <c r="C347" s="30"/>
      <c r="D347" s="25"/>
      <c r="E347" s="169"/>
      <c r="F347" s="140"/>
      <c r="G347" s="140"/>
      <c r="H347" s="140"/>
      <c r="I347" s="140"/>
      <c r="J347" s="140"/>
      <c r="K347" s="140"/>
      <c r="L347" s="140"/>
      <c r="M347" s="140"/>
      <c r="N347" s="140"/>
      <c r="O347" s="195"/>
      <c r="P347" s="140"/>
      <c r="Q347" s="25"/>
      <c r="R347" s="25"/>
      <c r="S347" s="25"/>
      <c r="T347" s="25"/>
      <c r="U347" s="25"/>
      <c r="V347" s="25"/>
      <c r="W347" s="31"/>
      <c r="X347" s="31"/>
      <c r="Y347" s="31"/>
      <c r="Z347" s="31"/>
      <c r="AA347" s="31"/>
      <c r="AB347" s="31"/>
      <c r="AC347" s="31"/>
      <c r="AD347" s="31"/>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c r="CE347" s="25"/>
      <c r="CF347" s="25"/>
      <c r="CG347" s="25"/>
      <c r="CH347" s="25"/>
      <c r="CI347" s="25"/>
      <c r="CJ347" s="25"/>
      <c r="CK347" s="25"/>
      <c r="CL347" s="25"/>
      <c r="CM347" s="25"/>
      <c r="CN347" s="25"/>
      <c r="CO347" s="25"/>
      <c r="CP347" s="25"/>
    </row>
    <row r="348" spans="2:94" ht="33.75" customHeight="1">
      <c r="B348" s="140"/>
      <c r="C348" s="30"/>
      <c r="D348" s="25"/>
      <c r="E348" s="169"/>
      <c r="F348" s="140"/>
      <c r="G348" s="140"/>
      <c r="H348" s="140"/>
      <c r="I348" s="140"/>
      <c r="J348" s="140"/>
      <c r="K348" s="140"/>
      <c r="L348" s="140"/>
      <c r="M348" s="140"/>
      <c r="N348" s="140"/>
      <c r="O348" s="195"/>
      <c r="P348" s="140"/>
      <c r="Q348" s="25"/>
      <c r="R348" s="25"/>
      <c r="S348" s="25"/>
      <c r="T348" s="25"/>
      <c r="U348" s="25"/>
      <c r="V348" s="25"/>
      <c r="W348" s="31"/>
      <c r="X348" s="31"/>
      <c r="Y348" s="31"/>
      <c r="Z348" s="31"/>
      <c r="AA348" s="31"/>
      <c r="AB348" s="31"/>
      <c r="AC348" s="31"/>
      <c r="AD348" s="31"/>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c r="CC348" s="25"/>
      <c r="CD348" s="25"/>
      <c r="CE348" s="25"/>
      <c r="CF348" s="25"/>
      <c r="CG348" s="25"/>
      <c r="CH348" s="25"/>
      <c r="CI348" s="25"/>
      <c r="CJ348" s="25"/>
      <c r="CK348" s="25"/>
      <c r="CL348" s="25"/>
      <c r="CM348" s="25"/>
      <c r="CN348" s="25"/>
      <c r="CO348" s="25"/>
      <c r="CP348" s="25"/>
    </row>
    <row r="349" spans="2:94" ht="33.75" customHeight="1">
      <c r="B349" s="140"/>
      <c r="C349" s="30"/>
      <c r="D349" s="25"/>
      <c r="E349" s="169"/>
      <c r="F349" s="140"/>
      <c r="G349" s="140"/>
      <c r="H349" s="140"/>
      <c r="I349" s="140"/>
      <c r="J349" s="140"/>
      <c r="K349" s="140"/>
      <c r="L349" s="140"/>
      <c r="M349" s="140"/>
      <c r="N349" s="140"/>
      <c r="O349" s="195"/>
      <c r="P349" s="140"/>
      <c r="Q349" s="25"/>
      <c r="R349" s="25"/>
      <c r="S349" s="25"/>
      <c r="T349" s="25"/>
      <c r="U349" s="25"/>
      <c r="V349" s="25"/>
      <c r="W349" s="31"/>
      <c r="X349" s="31"/>
      <c r="Y349" s="31"/>
      <c r="Z349" s="31"/>
      <c r="AA349" s="31"/>
      <c r="AB349" s="31"/>
      <c r="AC349" s="31"/>
      <c r="AD349" s="31"/>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c r="CC349" s="25"/>
      <c r="CD349" s="25"/>
      <c r="CE349" s="25"/>
      <c r="CF349" s="25"/>
      <c r="CG349" s="25"/>
      <c r="CH349" s="25"/>
      <c r="CI349" s="25"/>
      <c r="CJ349" s="25"/>
      <c r="CK349" s="25"/>
      <c r="CL349" s="25"/>
      <c r="CM349" s="25"/>
      <c r="CN349" s="25"/>
      <c r="CO349" s="25"/>
      <c r="CP349" s="25"/>
    </row>
    <row r="350" spans="2:94" ht="33.75" customHeight="1">
      <c r="B350" s="140"/>
      <c r="C350" s="30"/>
      <c r="D350" s="25"/>
      <c r="E350" s="169"/>
      <c r="F350" s="140"/>
      <c r="G350" s="140"/>
      <c r="H350" s="140"/>
      <c r="I350" s="140"/>
      <c r="J350" s="140"/>
      <c r="K350" s="140"/>
      <c r="L350" s="140"/>
      <c r="M350" s="140"/>
      <c r="N350" s="140"/>
      <c r="O350" s="195"/>
      <c r="P350" s="140"/>
      <c r="Q350" s="25"/>
      <c r="R350" s="25"/>
      <c r="S350" s="25"/>
      <c r="T350" s="25"/>
      <c r="U350" s="25"/>
      <c r="V350" s="25"/>
      <c r="W350" s="31"/>
      <c r="X350" s="31"/>
      <c r="Y350" s="31"/>
      <c r="Z350" s="31"/>
      <c r="AA350" s="31"/>
      <c r="AB350" s="31"/>
      <c r="AC350" s="31"/>
      <c r="AD350" s="31"/>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c r="CC350" s="25"/>
      <c r="CD350" s="25"/>
      <c r="CE350" s="25"/>
      <c r="CF350" s="25"/>
      <c r="CG350" s="25"/>
      <c r="CH350" s="25"/>
      <c r="CI350" s="25"/>
      <c r="CJ350" s="25"/>
      <c r="CK350" s="25"/>
      <c r="CL350" s="25"/>
      <c r="CM350" s="25"/>
      <c r="CN350" s="25"/>
      <c r="CO350" s="25"/>
      <c r="CP350" s="25"/>
    </row>
    <row r="351" spans="2:94" ht="33.75" customHeight="1">
      <c r="B351" s="140"/>
      <c r="C351" s="30"/>
      <c r="D351" s="25"/>
      <c r="E351" s="169"/>
      <c r="F351" s="140"/>
      <c r="G351" s="140"/>
      <c r="H351" s="140"/>
      <c r="I351" s="140"/>
      <c r="J351" s="140"/>
      <c r="K351" s="140"/>
      <c r="L351" s="140"/>
      <c r="M351" s="140"/>
      <c r="N351" s="140"/>
      <c r="O351" s="195"/>
      <c r="P351" s="140"/>
      <c r="Q351" s="25"/>
      <c r="R351" s="25"/>
      <c r="S351" s="25"/>
      <c r="T351" s="25"/>
      <c r="U351" s="25"/>
      <c r="V351" s="25"/>
      <c r="W351" s="31"/>
      <c r="X351" s="31"/>
      <c r="Y351" s="31"/>
      <c r="Z351" s="31"/>
      <c r="AA351" s="31"/>
      <c r="AB351" s="31"/>
      <c r="AC351" s="31"/>
      <c r="AD351" s="31"/>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c r="CC351" s="25"/>
      <c r="CD351" s="25"/>
      <c r="CE351" s="25"/>
      <c r="CF351" s="25"/>
      <c r="CG351" s="25"/>
      <c r="CH351" s="25"/>
      <c r="CI351" s="25"/>
      <c r="CJ351" s="25"/>
      <c r="CK351" s="25"/>
      <c r="CL351" s="25"/>
      <c r="CM351" s="25"/>
      <c r="CN351" s="25"/>
      <c r="CO351" s="25"/>
      <c r="CP351" s="25"/>
    </row>
    <row r="352" spans="2:94" ht="33.75" customHeight="1">
      <c r="B352" s="140"/>
      <c r="C352" s="30"/>
      <c r="D352" s="25"/>
      <c r="E352" s="169"/>
      <c r="F352" s="140"/>
      <c r="G352" s="140"/>
      <c r="H352" s="140"/>
      <c r="I352" s="140"/>
      <c r="J352" s="140"/>
      <c r="K352" s="140"/>
      <c r="L352" s="140"/>
      <c r="M352" s="140"/>
      <c r="N352" s="140"/>
      <c r="O352" s="195"/>
      <c r="P352" s="140"/>
      <c r="Q352" s="25"/>
      <c r="R352" s="25"/>
      <c r="S352" s="25"/>
      <c r="T352" s="25"/>
      <c r="U352" s="25"/>
      <c r="V352" s="25"/>
      <c r="W352" s="31"/>
      <c r="X352" s="31"/>
      <c r="Y352" s="31"/>
      <c r="Z352" s="31"/>
      <c r="AA352" s="31"/>
      <c r="AB352" s="31"/>
      <c r="AC352" s="31"/>
      <c r="AD352" s="31"/>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c r="CC352" s="25"/>
      <c r="CD352" s="25"/>
      <c r="CE352" s="25"/>
      <c r="CF352" s="25"/>
      <c r="CG352" s="25"/>
      <c r="CH352" s="25"/>
      <c r="CI352" s="25"/>
      <c r="CJ352" s="25"/>
      <c r="CK352" s="25"/>
      <c r="CL352" s="25"/>
      <c r="CM352" s="25"/>
      <c r="CN352" s="25"/>
      <c r="CO352" s="25"/>
      <c r="CP352" s="25"/>
    </row>
    <row r="353" spans="2:94" ht="33.75" customHeight="1">
      <c r="B353" s="140"/>
      <c r="C353" s="30"/>
      <c r="D353" s="25"/>
      <c r="E353" s="169"/>
      <c r="F353" s="140"/>
      <c r="G353" s="140"/>
      <c r="H353" s="140"/>
      <c r="I353" s="140"/>
      <c r="J353" s="140"/>
      <c r="K353" s="140"/>
      <c r="L353" s="140"/>
      <c r="M353" s="140"/>
      <c r="N353" s="140"/>
      <c r="O353" s="195"/>
      <c r="P353" s="140"/>
      <c r="Q353" s="25"/>
      <c r="R353" s="25"/>
      <c r="S353" s="25"/>
      <c r="T353" s="25"/>
      <c r="U353" s="25"/>
      <c r="V353" s="25"/>
      <c r="W353" s="31"/>
      <c r="X353" s="31"/>
      <c r="Y353" s="31"/>
      <c r="Z353" s="31"/>
      <c r="AA353" s="31"/>
      <c r="AB353" s="31"/>
      <c r="AC353" s="31"/>
      <c r="AD353" s="31"/>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c r="CC353" s="25"/>
      <c r="CD353" s="25"/>
      <c r="CE353" s="25"/>
      <c r="CF353" s="25"/>
      <c r="CG353" s="25"/>
      <c r="CH353" s="25"/>
      <c r="CI353" s="25"/>
      <c r="CJ353" s="25"/>
      <c r="CK353" s="25"/>
      <c r="CL353" s="25"/>
      <c r="CM353" s="25"/>
      <c r="CN353" s="25"/>
      <c r="CO353" s="25"/>
      <c r="CP353" s="25"/>
    </row>
    <row r="354" spans="2:94" ht="33.75" customHeight="1">
      <c r="B354" s="140"/>
      <c r="C354" s="30"/>
      <c r="D354" s="25"/>
      <c r="E354" s="169"/>
      <c r="F354" s="140"/>
      <c r="G354" s="140"/>
      <c r="H354" s="140"/>
      <c r="I354" s="140"/>
      <c r="J354" s="140"/>
      <c r="K354" s="140"/>
      <c r="L354" s="140"/>
      <c r="M354" s="140"/>
      <c r="N354" s="140"/>
      <c r="O354" s="195"/>
      <c r="P354" s="140"/>
      <c r="Q354" s="25"/>
      <c r="R354" s="25"/>
      <c r="S354" s="25"/>
      <c r="T354" s="25"/>
      <c r="U354" s="25"/>
      <c r="V354" s="25"/>
      <c r="W354" s="31"/>
      <c r="X354" s="31"/>
      <c r="Y354" s="31"/>
      <c r="Z354" s="31"/>
      <c r="AA354" s="31"/>
      <c r="AB354" s="31"/>
      <c r="AC354" s="31"/>
      <c r="AD354" s="31"/>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c r="CC354" s="25"/>
      <c r="CD354" s="25"/>
      <c r="CE354" s="25"/>
      <c r="CF354" s="25"/>
      <c r="CG354" s="25"/>
      <c r="CH354" s="25"/>
      <c r="CI354" s="25"/>
      <c r="CJ354" s="25"/>
      <c r="CK354" s="25"/>
      <c r="CL354" s="25"/>
      <c r="CM354" s="25"/>
      <c r="CN354" s="25"/>
      <c r="CO354" s="25"/>
      <c r="CP354" s="25"/>
    </row>
    <row r="355" spans="2:94" ht="33.75" customHeight="1">
      <c r="B355" s="140"/>
      <c r="C355" s="30"/>
      <c r="D355" s="25"/>
      <c r="E355" s="169"/>
      <c r="F355" s="140"/>
      <c r="G355" s="140"/>
      <c r="H355" s="140"/>
      <c r="I355" s="140"/>
      <c r="J355" s="140"/>
      <c r="K355" s="140"/>
      <c r="L355" s="140"/>
      <c r="M355" s="140"/>
      <c r="N355" s="140"/>
      <c r="O355" s="195"/>
      <c r="P355" s="140"/>
      <c r="Q355" s="25"/>
      <c r="R355" s="25"/>
      <c r="S355" s="25"/>
      <c r="T355" s="25"/>
      <c r="U355" s="25"/>
      <c r="V355" s="25"/>
      <c r="W355" s="31"/>
      <c r="X355" s="31"/>
      <c r="Y355" s="31"/>
      <c r="Z355" s="31"/>
      <c r="AA355" s="31"/>
      <c r="AB355" s="31"/>
      <c r="AC355" s="31"/>
      <c r="AD355" s="31"/>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c r="CC355" s="25"/>
      <c r="CD355" s="25"/>
      <c r="CE355" s="25"/>
      <c r="CF355" s="25"/>
      <c r="CG355" s="25"/>
      <c r="CH355" s="25"/>
      <c r="CI355" s="25"/>
      <c r="CJ355" s="25"/>
      <c r="CK355" s="25"/>
      <c r="CL355" s="25"/>
      <c r="CM355" s="25"/>
      <c r="CN355" s="25"/>
      <c r="CO355" s="25"/>
      <c r="CP355" s="25"/>
    </row>
    <row r="356" spans="2:94" ht="33.75" customHeight="1">
      <c r="B356" s="140"/>
      <c r="C356" s="30"/>
      <c r="D356" s="25"/>
      <c r="E356" s="169"/>
      <c r="F356" s="140"/>
      <c r="G356" s="140"/>
      <c r="H356" s="140"/>
      <c r="I356" s="140"/>
      <c r="J356" s="140"/>
      <c r="K356" s="140"/>
      <c r="L356" s="140"/>
      <c r="M356" s="140"/>
      <c r="N356" s="140"/>
      <c r="O356" s="195"/>
      <c r="P356" s="140"/>
      <c r="Q356" s="25"/>
      <c r="R356" s="25"/>
      <c r="S356" s="25"/>
      <c r="T356" s="25"/>
      <c r="U356" s="25"/>
      <c r="V356" s="25"/>
      <c r="W356" s="31"/>
      <c r="X356" s="31"/>
      <c r="Y356" s="31"/>
      <c r="Z356" s="31"/>
      <c r="AA356" s="31"/>
      <c r="AB356" s="31"/>
      <c r="AC356" s="31"/>
      <c r="AD356" s="31"/>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c r="CC356" s="25"/>
      <c r="CD356" s="25"/>
      <c r="CE356" s="25"/>
      <c r="CF356" s="25"/>
      <c r="CG356" s="25"/>
      <c r="CH356" s="25"/>
      <c r="CI356" s="25"/>
      <c r="CJ356" s="25"/>
      <c r="CK356" s="25"/>
      <c r="CL356" s="25"/>
      <c r="CM356" s="25"/>
      <c r="CN356" s="25"/>
      <c r="CO356" s="25"/>
      <c r="CP356" s="25"/>
    </row>
    <row r="357" spans="2:94" ht="33.75" customHeight="1">
      <c r="B357" s="140"/>
      <c r="C357" s="30"/>
      <c r="D357" s="25"/>
      <c r="E357" s="169"/>
      <c r="F357" s="140"/>
      <c r="G357" s="140"/>
      <c r="H357" s="140"/>
      <c r="I357" s="140"/>
      <c r="J357" s="140"/>
      <c r="K357" s="140"/>
      <c r="L357" s="140"/>
      <c r="M357" s="140"/>
      <c r="N357" s="140"/>
      <c r="O357" s="195"/>
      <c r="P357" s="140"/>
      <c r="Q357" s="25"/>
      <c r="R357" s="25"/>
      <c r="S357" s="25"/>
      <c r="T357" s="25"/>
      <c r="U357" s="25"/>
      <c r="V357" s="25"/>
      <c r="W357" s="31"/>
      <c r="X357" s="31"/>
      <c r="Y357" s="31"/>
      <c r="Z357" s="31"/>
      <c r="AA357" s="31"/>
      <c r="AB357" s="31"/>
      <c r="AC357" s="31"/>
      <c r="AD357" s="31"/>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c r="CC357" s="25"/>
      <c r="CD357" s="25"/>
      <c r="CE357" s="25"/>
      <c r="CF357" s="25"/>
      <c r="CG357" s="25"/>
      <c r="CH357" s="25"/>
      <c r="CI357" s="25"/>
      <c r="CJ357" s="25"/>
      <c r="CK357" s="25"/>
      <c r="CL357" s="25"/>
      <c r="CM357" s="25"/>
      <c r="CN357" s="25"/>
      <c r="CO357" s="25"/>
      <c r="CP357" s="25"/>
    </row>
    <row r="358" spans="2:94" ht="33.75" customHeight="1">
      <c r="B358" s="140"/>
      <c r="C358" s="30"/>
      <c r="D358" s="25"/>
      <c r="E358" s="169"/>
      <c r="F358" s="140"/>
      <c r="G358" s="140"/>
      <c r="H358" s="140"/>
      <c r="I358" s="140"/>
      <c r="J358" s="140"/>
      <c r="K358" s="140"/>
      <c r="L358" s="140"/>
      <c r="M358" s="140"/>
      <c r="N358" s="140"/>
      <c r="O358" s="195"/>
      <c r="P358" s="140"/>
      <c r="Q358" s="25"/>
      <c r="R358" s="25"/>
      <c r="S358" s="25"/>
      <c r="T358" s="25"/>
      <c r="U358" s="25"/>
      <c r="V358" s="25"/>
      <c r="W358" s="31"/>
      <c r="X358" s="31"/>
      <c r="Y358" s="31"/>
      <c r="Z358" s="31"/>
      <c r="AA358" s="31"/>
      <c r="AB358" s="31"/>
      <c r="AC358" s="31"/>
      <c r="AD358" s="31"/>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c r="CC358" s="25"/>
      <c r="CD358" s="25"/>
      <c r="CE358" s="25"/>
      <c r="CF358" s="25"/>
      <c r="CG358" s="25"/>
      <c r="CH358" s="25"/>
      <c r="CI358" s="25"/>
      <c r="CJ358" s="25"/>
      <c r="CK358" s="25"/>
      <c r="CL358" s="25"/>
      <c r="CM358" s="25"/>
      <c r="CN358" s="25"/>
      <c r="CO358" s="25"/>
      <c r="CP358" s="25"/>
    </row>
    <row r="359" spans="2:94" ht="33.75" customHeight="1">
      <c r="B359" s="140"/>
      <c r="C359" s="30"/>
      <c r="D359" s="25"/>
      <c r="E359" s="169"/>
      <c r="F359" s="140"/>
      <c r="G359" s="140"/>
      <c r="H359" s="140"/>
      <c r="I359" s="140"/>
      <c r="J359" s="140"/>
      <c r="K359" s="140"/>
      <c r="L359" s="140"/>
      <c r="M359" s="140"/>
      <c r="N359" s="140"/>
      <c r="O359" s="195"/>
      <c r="P359" s="140"/>
      <c r="Q359" s="25"/>
      <c r="R359" s="25"/>
      <c r="S359" s="25"/>
      <c r="T359" s="25"/>
      <c r="U359" s="25"/>
      <c r="V359" s="25"/>
      <c r="W359" s="31"/>
      <c r="X359" s="31"/>
      <c r="Y359" s="31"/>
      <c r="Z359" s="31"/>
      <c r="AA359" s="31"/>
      <c r="AB359" s="31"/>
      <c r="AC359" s="31"/>
      <c r="AD359" s="31"/>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c r="CC359" s="25"/>
      <c r="CD359" s="25"/>
      <c r="CE359" s="25"/>
      <c r="CF359" s="25"/>
      <c r="CG359" s="25"/>
      <c r="CH359" s="25"/>
      <c r="CI359" s="25"/>
      <c r="CJ359" s="25"/>
      <c r="CK359" s="25"/>
      <c r="CL359" s="25"/>
      <c r="CM359" s="25"/>
      <c r="CN359" s="25"/>
      <c r="CO359" s="25"/>
      <c r="CP359" s="25"/>
    </row>
    <row r="360" spans="2:94" ht="33.75" customHeight="1">
      <c r="B360" s="140"/>
      <c r="C360" s="30"/>
      <c r="D360" s="25"/>
      <c r="E360" s="169"/>
      <c r="F360" s="140"/>
      <c r="G360" s="140"/>
      <c r="H360" s="140"/>
      <c r="I360" s="140"/>
      <c r="J360" s="140"/>
      <c r="K360" s="140"/>
      <c r="L360" s="140"/>
      <c r="M360" s="140"/>
      <c r="N360" s="140"/>
      <c r="O360" s="195"/>
      <c r="P360" s="140"/>
      <c r="Q360" s="25"/>
      <c r="R360" s="25"/>
      <c r="S360" s="25"/>
      <c r="T360" s="25"/>
      <c r="U360" s="25"/>
      <c r="V360" s="25"/>
      <c r="W360" s="31"/>
      <c r="X360" s="31"/>
      <c r="Y360" s="31"/>
      <c r="Z360" s="31"/>
      <c r="AA360" s="31"/>
      <c r="AB360" s="31"/>
      <c r="AC360" s="31"/>
      <c r="AD360" s="31"/>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c r="CC360" s="25"/>
      <c r="CD360" s="25"/>
      <c r="CE360" s="25"/>
      <c r="CF360" s="25"/>
      <c r="CG360" s="25"/>
      <c r="CH360" s="25"/>
      <c r="CI360" s="25"/>
      <c r="CJ360" s="25"/>
      <c r="CK360" s="25"/>
      <c r="CL360" s="25"/>
      <c r="CM360" s="25"/>
      <c r="CN360" s="25"/>
      <c r="CO360" s="25"/>
      <c r="CP360" s="25"/>
    </row>
    <row r="361" spans="2:94" ht="33.75" customHeight="1">
      <c r="B361" s="140"/>
      <c r="C361" s="30"/>
      <c r="D361" s="25"/>
      <c r="E361" s="169"/>
      <c r="F361" s="140"/>
      <c r="G361" s="140"/>
      <c r="H361" s="140"/>
      <c r="I361" s="140"/>
      <c r="J361" s="140"/>
      <c r="K361" s="140"/>
      <c r="L361" s="140"/>
      <c r="M361" s="140"/>
      <c r="N361" s="140"/>
      <c r="O361" s="195"/>
      <c r="P361" s="140"/>
      <c r="Q361" s="25"/>
      <c r="R361" s="25"/>
      <c r="S361" s="25"/>
      <c r="T361" s="25"/>
      <c r="U361" s="25"/>
      <c r="V361" s="25"/>
      <c r="W361" s="31"/>
      <c r="X361" s="31"/>
      <c r="Y361" s="31"/>
      <c r="Z361" s="31"/>
      <c r="AA361" s="31"/>
      <c r="AB361" s="31"/>
      <c r="AC361" s="31"/>
      <c r="AD361" s="31"/>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c r="CE361" s="25"/>
      <c r="CF361" s="25"/>
      <c r="CG361" s="25"/>
      <c r="CH361" s="25"/>
      <c r="CI361" s="25"/>
      <c r="CJ361" s="25"/>
      <c r="CK361" s="25"/>
      <c r="CL361" s="25"/>
      <c r="CM361" s="25"/>
      <c r="CN361" s="25"/>
      <c r="CO361" s="25"/>
      <c r="CP361" s="25"/>
    </row>
    <row r="362" spans="2:94" ht="33.75" customHeight="1">
      <c r="B362" s="140"/>
      <c r="C362" s="30"/>
      <c r="D362" s="25"/>
      <c r="E362" s="169"/>
      <c r="F362" s="140"/>
      <c r="G362" s="140"/>
      <c r="H362" s="140"/>
      <c r="I362" s="140"/>
      <c r="J362" s="140"/>
      <c r="K362" s="140"/>
      <c r="L362" s="140"/>
      <c r="M362" s="140"/>
      <c r="N362" s="140"/>
      <c r="O362" s="195"/>
      <c r="P362" s="140"/>
      <c r="Q362" s="25"/>
      <c r="R362" s="25"/>
      <c r="S362" s="25"/>
      <c r="T362" s="25"/>
      <c r="U362" s="25"/>
      <c r="V362" s="25"/>
      <c r="W362" s="31"/>
      <c r="X362" s="31"/>
      <c r="Y362" s="31"/>
      <c r="Z362" s="31"/>
      <c r="AA362" s="31"/>
      <c r="AB362" s="31"/>
      <c r="AC362" s="31"/>
      <c r="AD362" s="31"/>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c r="CC362" s="25"/>
      <c r="CD362" s="25"/>
      <c r="CE362" s="25"/>
      <c r="CF362" s="25"/>
      <c r="CG362" s="25"/>
      <c r="CH362" s="25"/>
      <c r="CI362" s="25"/>
      <c r="CJ362" s="25"/>
      <c r="CK362" s="25"/>
      <c r="CL362" s="25"/>
      <c r="CM362" s="25"/>
      <c r="CN362" s="25"/>
      <c r="CO362" s="25"/>
      <c r="CP362" s="25"/>
    </row>
    <row r="363" spans="2:94" ht="33.75" customHeight="1">
      <c r="B363" s="140"/>
      <c r="C363" s="30"/>
      <c r="D363" s="25"/>
      <c r="E363" s="169"/>
      <c r="F363" s="140"/>
      <c r="G363" s="140"/>
      <c r="H363" s="140"/>
      <c r="I363" s="140"/>
      <c r="J363" s="140"/>
      <c r="K363" s="140"/>
      <c r="L363" s="140"/>
      <c r="M363" s="140"/>
      <c r="N363" s="140"/>
      <c r="O363" s="195"/>
      <c r="P363" s="140"/>
      <c r="Q363" s="25"/>
      <c r="R363" s="25"/>
      <c r="S363" s="25"/>
      <c r="T363" s="25"/>
      <c r="U363" s="25"/>
      <c r="V363" s="25"/>
      <c r="W363" s="31"/>
      <c r="X363" s="31"/>
      <c r="Y363" s="31"/>
      <c r="Z363" s="31"/>
      <c r="AA363" s="31"/>
      <c r="AB363" s="31"/>
      <c r="AC363" s="31"/>
      <c r="AD363" s="31"/>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c r="CC363" s="25"/>
      <c r="CD363" s="25"/>
      <c r="CE363" s="25"/>
      <c r="CF363" s="25"/>
      <c r="CG363" s="25"/>
      <c r="CH363" s="25"/>
      <c r="CI363" s="25"/>
      <c r="CJ363" s="25"/>
      <c r="CK363" s="25"/>
      <c r="CL363" s="25"/>
      <c r="CM363" s="25"/>
      <c r="CN363" s="25"/>
      <c r="CO363" s="25"/>
      <c r="CP363" s="25"/>
    </row>
    <row r="364" spans="2:94" ht="33.75" customHeight="1">
      <c r="B364" s="140"/>
      <c r="C364" s="30"/>
      <c r="D364" s="25"/>
      <c r="E364" s="169"/>
      <c r="F364" s="140"/>
      <c r="G364" s="140"/>
      <c r="H364" s="140"/>
      <c r="I364" s="140"/>
      <c r="J364" s="140"/>
      <c r="K364" s="140"/>
      <c r="L364" s="140"/>
      <c r="M364" s="140"/>
      <c r="N364" s="140"/>
      <c r="O364" s="195"/>
      <c r="P364" s="140"/>
      <c r="Q364" s="25"/>
      <c r="R364" s="25"/>
      <c r="S364" s="25"/>
      <c r="T364" s="25"/>
      <c r="U364" s="25"/>
      <c r="V364" s="25"/>
      <c r="W364" s="31"/>
      <c r="X364" s="31"/>
      <c r="Y364" s="31"/>
      <c r="Z364" s="31"/>
      <c r="AA364" s="31"/>
      <c r="AB364" s="31"/>
      <c r="AC364" s="31"/>
      <c r="AD364" s="31"/>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c r="CC364" s="25"/>
      <c r="CD364" s="25"/>
      <c r="CE364" s="25"/>
      <c r="CF364" s="25"/>
      <c r="CG364" s="25"/>
      <c r="CH364" s="25"/>
      <c r="CI364" s="25"/>
      <c r="CJ364" s="25"/>
      <c r="CK364" s="25"/>
      <c r="CL364" s="25"/>
      <c r="CM364" s="25"/>
      <c r="CN364" s="25"/>
      <c r="CO364" s="25"/>
      <c r="CP364" s="25"/>
    </row>
    <row r="365" spans="2:94" ht="33.75" customHeight="1">
      <c r="B365" s="140"/>
      <c r="C365" s="30"/>
      <c r="D365" s="25"/>
      <c r="E365" s="169"/>
      <c r="F365" s="140"/>
      <c r="G365" s="140"/>
      <c r="H365" s="140"/>
      <c r="I365" s="140"/>
      <c r="J365" s="140"/>
      <c r="K365" s="140"/>
      <c r="L365" s="140"/>
      <c r="M365" s="140"/>
      <c r="N365" s="140"/>
      <c r="O365" s="195"/>
      <c r="P365" s="140"/>
      <c r="Q365" s="25"/>
      <c r="R365" s="25"/>
      <c r="S365" s="25"/>
      <c r="T365" s="25"/>
      <c r="U365" s="25"/>
      <c r="V365" s="25"/>
      <c r="W365" s="31"/>
      <c r="X365" s="31"/>
      <c r="Y365" s="31"/>
      <c r="Z365" s="31"/>
      <c r="AA365" s="31"/>
      <c r="AB365" s="31"/>
      <c r="AC365" s="31"/>
      <c r="AD365" s="31"/>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c r="CC365" s="25"/>
      <c r="CD365" s="25"/>
      <c r="CE365" s="25"/>
      <c r="CF365" s="25"/>
      <c r="CG365" s="25"/>
      <c r="CH365" s="25"/>
      <c r="CI365" s="25"/>
      <c r="CJ365" s="25"/>
      <c r="CK365" s="25"/>
      <c r="CL365" s="25"/>
      <c r="CM365" s="25"/>
      <c r="CN365" s="25"/>
      <c r="CO365" s="25"/>
      <c r="CP365" s="25"/>
    </row>
    <row r="366" spans="2:94" ht="33.75" customHeight="1">
      <c r="B366" s="140"/>
      <c r="C366" s="30"/>
      <c r="D366" s="25"/>
      <c r="E366" s="169"/>
      <c r="F366" s="140"/>
      <c r="G366" s="140"/>
      <c r="H366" s="140"/>
      <c r="I366" s="140"/>
      <c r="J366" s="140"/>
      <c r="K366" s="140"/>
      <c r="L366" s="140"/>
      <c r="M366" s="140"/>
      <c r="N366" s="140"/>
      <c r="O366" s="195"/>
      <c r="P366" s="140"/>
      <c r="Q366" s="25"/>
      <c r="R366" s="25"/>
      <c r="S366" s="25"/>
      <c r="T366" s="25"/>
      <c r="U366" s="25"/>
      <c r="V366" s="25"/>
      <c r="W366" s="31"/>
      <c r="X366" s="31"/>
      <c r="Y366" s="31"/>
      <c r="Z366" s="31"/>
      <c r="AA366" s="31"/>
      <c r="AB366" s="31"/>
      <c r="AC366" s="31"/>
      <c r="AD366" s="31"/>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c r="CC366" s="25"/>
      <c r="CD366" s="25"/>
      <c r="CE366" s="25"/>
      <c r="CF366" s="25"/>
      <c r="CG366" s="25"/>
      <c r="CH366" s="25"/>
      <c r="CI366" s="25"/>
      <c r="CJ366" s="25"/>
      <c r="CK366" s="25"/>
      <c r="CL366" s="25"/>
      <c r="CM366" s="25"/>
      <c r="CN366" s="25"/>
      <c r="CO366" s="25"/>
      <c r="CP366" s="25"/>
    </row>
    <row r="367" spans="2:94" ht="33.75" customHeight="1">
      <c r="B367" s="140"/>
      <c r="C367" s="30"/>
      <c r="D367" s="25"/>
      <c r="E367" s="169"/>
      <c r="F367" s="140"/>
      <c r="G367" s="140"/>
      <c r="H367" s="140"/>
      <c r="I367" s="140"/>
      <c r="J367" s="140"/>
      <c r="K367" s="140"/>
      <c r="L367" s="140"/>
      <c r="M367" s="140"/>
      <c r="N367" s="140"/>
      <c r="O367" s="195"/>
      <c r="P367" s="140"/>
      <c r="Q367" s="25"/>
      <c r="R367" s="25"/>
      <c r="S367" s="25"/>
      <c r="T367" s="25"/>
      <c r="U367" s="25"/>
      <c r="V367" s="25"/>
      <c r="W367" s="31"/>
      <c r="X367" s="31"/>
      <c r="Y367" s="31"/>
      <c r="Z367" s="31"/>
      <c r="AA367" s="31"/>
      <c r="AB367" s="31"/>
      <c r="AC367" s="31"/>
      <c r="AD367" s="31"/>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c r="CC367" s="25"/>
      <c r="CD367" s="25"/>
      <c r="CE367" s="25"/>
      <c r="CF367" s="25"/>
      <c r="CG367" s="25"/>
      <c r="CH367" s="25"/>
      <c r="CI367" s="25"/>
      <c r="CJ367" s="25"/>
      <c r="CK367" s="25"/>
      <c r="CL367" s="25"/>
      <c r="CM367" s="25"/>
      <c r="CN367" s="25"/>
      <c r="CO367" s="25"/>
      <c r="CP367" s="25"/>
    </row>
    <row r="368" spans="2:94" ht="33.75" customHeight="1">
      <c r="B368" s="140"/>
      <c r="C368" s="30"/>
      <c r="D368" s="25"/>
      <c r="E368" s="169"/>
      <c r="F368" s="140"/>
      <c r="G368" s="140"/>
      <c r="H368" s="140"/>
      <c r="I368" s="140"/>
      <c r="J368" s="140"/>
      <c r="K368" s="140"/>
      <c r="L368" s="140"/>
      <c r="M368" s="140"/>
      <c r="N368" s="140"/>
      <c r="O368" s="195"/>
      <c r="P368" s="140"/>
      <c r="Q368" s="25"/>
      <c r="R368" s="25"/>
      <c r="S368" s="25"/>
      <c r="T368" s="25"/>
      <c r="U368" s="25"/>
      <c r="V368" s="25"/>
      <c r="W368" s="31"/>
      <c r="X368" s="31"/>
      <c r="Y368" s="31"/>
      <c r="Z368" s="31"/>
      <c r="AA368" s="31"/>
      <c r="AB368" s="31"/>
      <c r="AC368" s="31"/>
      <c r="AD368" s="31"/>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c r="CC368" s="25"/>
      <c r="CD368" s="25"/>
      <c r="CE368" s="25"/>
      <c r="CF368" s="25"/>
      <c r="CG368" s="25"/>
      <c r="CH368" s="25"/>
      <c r="CI368" s="25"/>
      <c r="CJ368" s="25"/>
      <c r="CK368" s="25"/>
      <c r="CL368" s="25"/>
      <c r="CM368" s="25"/>
      <c r="CN368" s="25"/>
      <c r="CO368" s="25"/>
      <c r="CP368" s="25"/>
    </row>
    <row r="369" spans="2:94" ht="33.75" customHeight="1">
      <c r="B369" s="140"/>
      <c r="C369" s="30"/>
      <c r="D369" s="25"/>
      <c r="E369" s="169"/>
      <c r="F369" s="140"/>
      <c r="G369" s="140"/>
      <c r="H369" s="140"/>
      <c r="I369" s="140"/>
      <c r="J369" s="140"/>
      <c r="K369" s="140"/>
      <c r="L369" s="140"/>
      <c r="M369" s="140"/>
      <c r="N369" s="140"/>
      <c r="O369" s="195"/>
      <c r="P369" s="140"/>
      <c r="Q369" s="25"/>
      <c r="R369" s="25"/>
      <c r="S369" s="25"/>
      <c r="T369" s="25"/>
      <c r="U369" s="25"/>
      <c r="V369" s="25"/>
      <c r="W369" s="31"/>
      <c r="X369" s="31"/>
      <c r="Y369" s="31"/>
      <c r="Z369" s="31"/>
      <c r="AA369" s="31"/>
      <c r="AB369" s="31"/>
      <c r="AC369" s="31"/>
      <c r="AD369" s="31"/>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c r="CC369" s="25"/>
      <c r="CD369" s="25"/>
      <c r="CE369" s="25"/>
      <c r="CF369" s="25"/>
      <c r="CG369" s="25"/>
      <c r="CH369" s="25"/>
      <c r="CI369" s="25"/>
      <c r="CJ369" s="25"/>
      <c r="CK369" s="25"/>
      <c r="CL369" s="25"/>
      <c r="CM369" s="25"/>
      <c r="CN369" s="25"/>
      <c r="CO369" s="25"/>
      <c r="CP369" s="25"/>
    </row>
    <row r="370" spans="2:94" ht="33.75" customHeight="1">
      <c r="B370" s="140"/>
      <c r="C370" s="30"/>
      <c r="D370" s="25"/>
      <c r="E370" s="169"/>
      <c r="F370" s="140"/>
      <c r="G370" s="140"/>
      <c r="H370" s="140"/>
      <c r="I370" s="140"/>
      <c r="J370" s="140"/>
      <c r="K370" s="140"/>
      <c r="L370" s="140"/>
      <c r="M370" s="140"/>
      <c r="N370" s="140"/>
      <c r="O370" s="195"/>
      <c r="P370" s="140"/>
      <c r="Q370" s="25"/>
      <c r="R370" s="25"/>
      <c r="S370" s="25"/>
      <c r="T370" s="25"/>
      <c r="U370" s="25"/>
      <c r="V370" s="25"/>
      <c r="W370" s="31"/>
      <c r="X370" s="31"/>
      <c r="Y370" s="31"/>
      <c r="Z370" s="31"/>
      <c r="AA370" s="31"/>
      <c r="AB370" s="31"/>
      <c r="AC370" s="31"/>
      <c r="AD370" s="31"/>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c r="CC370" s="25"/>
      <c r="CD370" s="25"/>
      <c r="CE370" s="25"/>
      <c r="CF370" s="25"/>
      <c r="CG370" s="25"/>
      <c r="CH370" s="25"/>
      <c r="CI370" s="25"/>
      <c r="CJ370" s="25"/>
      <c r="CK370" s="25"/>
      <c r="CL370" s="25"/>
      <c r="CM370" s="25"/>
      <c r="CN370" s="25"/>
      <c r="CO370" s="25"/>
      <c r="CP370" s="25"/>
    </row>
    <row r="371" spans="2:94" ht="33.75" customHeight="1">
      <c r="B371" s="140"/>
      <c r="C371" s="30"/>
      <c r="D371" s="25"/>
      <c r="E371" s="169"/>
      <c r="F371" s="140"/>
      <c r="G371" s="140"/>
      <c r="H371" s="140"/>
      <c r="I371" s="140"/>
      <c r="J371" s="140"/>
      <c r="K371" s="140"/>
      <c r="L371" s="140"/>
      <c r="M371" s="140"/>
      <c r="N371" s="140"/>
      <c r="O371" s="195"/>
      <c r="P371" s="140"/>
      <c r="Q371" s="25"/>
      <c r="R371" s="25"/>
      <c r="S371" s="25"/>
      <c r="T371" s="25"/>
      <c r="U371" s="25"/>
      <c r="V371" s="25"/>
      <c r="W371" s="31"/>
      <c r="X371" s="31"/>
      <c r="Y371" s="31"/>
      <c r="Z371" s="31"/>
      <c r="AA371" s="31"/>
      <c r="AB371" s="31"/>
      <c r="AC371" s="31"/>
      <c r="AD371" s="31"/>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c r="CC371" s="25"/>
      <c r="CD371" s="25"/>
      <c r="CE371" s="25"/>
      <c r="CF371" s="25"/>
      <c r="CG371" s="25"/>
      <c r="CH371" s="25"/>
      <c r="CI371" s="25"/>
      <c r="CJ371" s="25"/>
      <c r="CK371" s="25"/>
      <c r="CL371" s="25"/>
      <c r="CM371" s="25"/>
      <c r="CN371" s="25"/>
      <c r="CO371" s="25"/>
      <c r="CP371" s="25"/>
    </row>
    <row r="372" spans="2:94" ht="33.75" customHeight="1">
      <c r="B372" s="140"/>
      <c r="C372" s="30"/>
      <c r="D372" s="25"/>
      <c r="E372" s="169"/>
      <c r="F372" s="140"/>
      <c r="G372" s="140"/>
      <c r="H372" s="140"/>
      <c r="I372" s="140"/>
      <c r="J372" s="140"/>
      <c r="K372" s="140"/>
      <c r="L372" s="140"/>
      <c r="M372" s="140"/>
      <c r="N372" s="140"/>
      <c r="O372" s="195"/>
      <c r="P372" s="140"/>
      <c r="Q372" s="25"/>
      <c r="R372" s="25"/>
      <c r="S372" s="25"/>
      <c r="T372" s="25"/>
      <c r="U372" s="25"/>
      <c r="V372" s="25"/>
      <c r="W372" s="31"/>
      <c r="X372" s="31"/>
      <c r="Y372" s="31"/>
      <c r="Z372" s="31"/>
      <c r="AA372" s="31"/>
      <c r="AB372" s="31"/>
      <c r="AC372" s="31"/>
      <c r="AD372" s="31"/>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c r="CC372" s="25"/>
      <c r="CD372" s="25"/>
      <c r="CE372" s="25"/>
      <c r="CF372" s="25"/>
      <c r="CG372" s="25"/>
      <c r="CH372" s="25"/>
      <c r="CI372" s="25"/>
      <c r="CJ372" s="25"/>
      <c r="CK372" s="25"/>
      <c r="CL372" s="25"/>
      <c r="CM372" s="25"/>
      <c r="CN372" s="25"/>
      <c r="CO372" s="25"/>
      <c r="CP372" s="25"/>
    </row>
    <row r="373" spans="2:94" ht="33.75" customHeight="1">
      <c r="B373" s="140"/>
      <c r="C373" s="30"/>
      <c r="D373" s="25"/>
      <c r="E373" s="169"/>
      <c r="F373" s="140"/>
      <c r="G373" s="140"/>
      <c r="H373" s="140"/>
      <c r="I373" s="140"/>
      <c r="J373" s="140"/>
      <c r="K373" s="140"/>
      <c r="L373" s="140"/>
      <c r="M373" s="140"/>
      <c r="N373" s="140"/>
      <c r="O373" s="195"/>
      <c r="P373" s="140"/>
      <c r="Q373" s="25"/>
      <c r="R373" s="25"/>
      <c r="S373" s="25"/>
      <c r="T373" s="25"/>
      <c r="U373" s="25"/>
      <c r="V373" s="25"/>
      <c r="W373" s="31"/>
      <c r="X373" s="31"/>
      <c r="Y373" s="31"/>
      <c r="Z373" s="31"/>
      <c r="AA373" s="31"/>
      <c r="AB373" s="31"/>
      <c r="AC373" s="31"/>
      <c r="AD373" s="31"/>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c r="CC373" s="25"/>
      <c r="CD373" s="25"/>
      <c r="CE373" s="25"/>
      <c r="CF373" s="25"/>
      <c r="CG373" s="25"/>
      <c r="CH373" s="25"/>
      <c r="CI373" s="25"/>
      <c r="CJ373" s="25"/>
      <c r="CK373" s="25"/>
      <c r="CL373" s="25"/>
      <c r="CM373" s="25"/>
      <c r="CN373" s="25"/>
      <c r="CO373" s="25"/>
      <c r="CP373" s="25"/>
    </row>
    <row r="374" spans="2:94" ht="33.75" customHeight="1">
      <c r="B374" s="140"/>
      <c r="C374" s="30"/>
      <c r="D374" s="25"/>
      <c r="E374" s="169"/>
      <c r="F374" s="140"/>
      <c r="G374" s="140"/>
      <c r="H374" s="140"/>
      <c r="I374" s="140"/>
      <c r="J374" s="140"/>
      <c r="K374" s="140"/>
      <c r="L374" s="140"/>
      <c r="M374" s="140"/>
      <c r="N374" s="140"/>
      <c r="O374" s="195"/>
      <c r="P374" s="140"/>
      <c r="Q374" s="25"/>
      <c r="R374" s="25"/>
      <c r="S374" s="25"/>
      <c r="T374" s="25"/>
      <c r="U374" s="25"/>
      <c r="V374" s="25"/>
      <c r="W374" s="31"/>
      <c r="X374" s="31"/>
      <c r="Y374" s="31"/>
      <c r="Z374" s="31"/>
      <c r="AA374" s="31"/>
      <c r="AB374" s="31"/>
      <c r="AC374" s="31"/>
      <c r="AD374" s="31"/>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c r="CC374" s="25"/>
      <c r="CD374" s="25"/>
      <c r="CE374" s="25"/>
      <c r="CF374" s="25"/>
      <c r="CG374" s="25"/>
      <c r="CH374" s="25"/>
      <c r="CI374" s="25"/>
      <c r="CJ374" s="25"/>
      <c r="CK374" s="25"/>
      <c r="CL374" s="25"/>
      <c r="CM374" s="25"/>
      <c r="CN374" s="25"/>
      <c r="CO374" s="25"/>
      <c r="CP374" s="25"/>
    </row>
    <row r="375" spans="2:94" ht="33.75" customHeight="1">
      <c r="B375" s="140"/>
      <c r="C375" s="30"/>
      <c r="D375" s="25"/>
      <c r="E375" s="169"/>
      <c r="F375" s="140"/>
      <c r="G375" s="140"/>
      <c r="H375" s="140"/>
      <c r="I375" s="140"/>
      <c r="J375" s="140"/>
      <c r="K375" s="140"/>
      <c r="L375" s="140"/>
      <c r="M375" s="140"/>
      <c r="N375" s="140"/>
      <c r="O375" s="195"/>
      <c r="P375" s="140"/>
      <c r="Q375" s="25"/>
      <c r="R375" s="25"/>
      <c r="S375" s="25"/>
      <c r="T375" s="25"/>
      <c r="U375" s="25"/>
      <c r="V375" s="25"/>
      <c r="W375" s="31"/>
      <c r="X375" s="31"/>
      <c r="Y375" s="31"/>
      <c r="Z375" s="31"/>
      <c r="AA375" s="31"/>
      <c r="AB375" s="31"/>
      <c r="AC375" s="31"/>
      <c r="AD375" s="31"/>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c r="CC375" s="25"/>
      <c r="CD375" s="25"/>
      <c r="CE375" s="25"/>
      <c r="CF375" s="25"/>
      <c r="CG375" s="25"/>
      <c r="CH375" s="25"/>
      <c r="CI375" s="25"/>
      <c r="CJ375" s="25"/>
      <c r="CK375" s="25"/>
      <c r="CL375" s="25"/>
      <c r="CM375" s="25"/>
      <c r="CN375" s="25"/>
      <c r="CO375" s="25"/>
      <c r="CP375" s="25"/>
    </row>
    <row r="376" spans="2:94" ht="33.75" customHeight="1">
      <c r="B376" s="140"/>
      <c r="C376" s="30"/>
      <c r="D376" s="25"/>
      <c r="E376" s="169"/>
      <c r="F376" s="140"/>
      <c r="G376" s="140"/>
      <c r="H376" s="140"/>
      <c r="I376" s="140"/>
      <c r="J376" s="140"/>
      <c r="K376" s="140"/>
      <c r="L376" s="140"/>
      <c r="M376" s="140"/>
      <c r="N376" s="140"/>
      <c r="O376" s="195"/>
      <c r="P376" s="140"/>
      <c r="Q376" s="25"/>
      <c r="R376" s="25"/>
      <c r="S376" s="25"/>
      <c r="T376" s="25"/>
      <c r="U376" s="25"/>
      <c r="V376" s="25"/>
      <c r="W376" s="31"/>
      <c r="X376" s="31"/>
      <c r="Y376" s="31"/>
      <c r="Z376" s="31"/>
      <c r="AA376" s="31"/>
      <c r="AB376" s="31"/>
      <c r="AC376" s="31"/>
      <c r="AD376" s="31"/>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c r="CC376" s="25"/>
      <c r="CD376" s="25"/>
      <c r="CE376" s="25"/>
      <c r="CF376" s="25"/>
      <c r="CG376" s="25"/>
      <c r="CH376" s="25"/>
      <c r="CI376" s="25"/>
      <c r="CJ376" s="25"/>
      <c r="CK376" s="25"/>
      <c r="CL376" s="25"/>
      <c r="CM376" s="25"/>
      <c r="CN376" s="25"/>
      <c r="CO376" s="25"/>
      <c r="CP376" s="25"/>
    </row>
    <row r="377" spans="2:94" ht="33.75" customHeight="1">
      <c r="B377" s="140"/>
      <c r="C377" s="30"/>
      <c r="D377" s="25"/>
      <c r="E377" s="169"/>
      <c r="F377" s="140"/>
      <c r="G377" s="140"/>
      <c r="H377" s="140"/>
      <c r="I377" s="140"/>
      <c r="J377" s="140"/>
      <c r="K377" s="140"/>
      <c r="L377" s="140"/>
      <c r="M377" s="140"/>
      <c r="N377" s="140"/>
      <c r="O377" s="195"/>
      <c r="P377" s="140"/>
      <c r="Q377" s="25"/>
      <c r="R377" s="25"/>
      <c r="S377" s="25"/>
      <c r="T377" s="25"/>
      <c r="U377" s="25"/>
      <c r="V377" s="25"/>
      <c r="W377" s="31"/>
      <c r="X377" s="31"/>
      <c r="Y377" s="31"/>
      <c r="Z377" s="31"/>
      <c r="AA377" s="31"/>
      <c r="AB377" s="31"/>
      <c r="AC377" s="31"/>
      <c r="AD377" s="31"/>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c r="CC377" s="25"/>
      <c r="CD377" s="25"/>
      <c r="CE377" s="25"/>
      <c r="CF377" s="25"/>
      <c r="CG377" s="25"/>
      <c r="CH377" s="25"/>
      <c r="CI377" s="25"/>
      <c r="CJ377" s="25"/>
      <c r="CK377" s="25"/>
      <c r="CL377" s="25"/>
      <c r="CM377" s="25"/>
      <c r="CN377" s="25"/>
      <c r="CO377" s="25"/>
      <c r="CP377" s="25"/>
    </row>
    <row r="378" spans="2:94" ht="33.75" customHeight="1">
      <c r="B378" s="140"/>
      <c r="C378" s="30"/>
      <c r="D378" s="25"/>
      <c r="E378" s="169"/>
      <c r="F378" s="140"/>
      <c r="G378" s="140"/>
      <c r="H378" s="140"/>
      <c r="I378" s="140"/>
      <c r="J378" s="140"/>
      <c r="K378" s="140"/>
      <c r="L378" s="140"/>
      <c r="M378" s="140"/>
      <c r="N378" s="140"/>
      <c r="O378" s="195"/>
      <c r="P378" s="140"/>
      <c r="Q378" s="25"/>
      <c r="R378" s="25"/>
      <c r="S378" s="25"/>
      <c r="T378" s="25"/>
      <c r="U378" s="25"/>
      <c r="V378" s="25"/>
      <c r="W378" s="31"/>
      <c r="X378" s="31"/>
      <c r="Y378" s="31"/>
      <c r="Z378" s="31"/>
      <c r="AA378" s="31"/>
      <c r="AB378" s="31"/>
      <c r="AC378" s="31"/>
      <c r="AD378" s="31"/>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c r="CE378" s="25"/>
      <c r="CF378" s="25"/>
      <c r="CG378" s="25"/>
      <c r="CH378" s="25"/>
      <c r="CI378" s="25"/>
      <c r="CJ378" s="25"/>
      <c r="CK378" s="25"/>
      <c r="CL378" s="25"/>
      <c r="CM378" s="25"/>
      <c r="CN378" s="25"/>
      <c r="CO378" s="25"/>
      <c r="CP378" s="25"/>
    </row>
    <row r="379" spans="2:94" ht="33.75" customHeight="1">
      <c r="B379" s="140"/>
      <c r="C379" s="30"/>
      <c r="D379" s="25"/>
      <c r="E379" s="169"/>
      <c r="F379" s="140"/>
      <c r="G379" s="140"/>
      <c r="H379" s="140"/>
      <c r="I379" s="140"/>
      <c r="J379" s="140"/>
      <c r="K379" s="140"/>
      <c r="L379" s="140"/>
      <c r="M379" s="140"/>
      <c r="N379" s="140"/>
      <c r="O379" s="195"/>
      <c r="P379" s="140"/>
      <c r="Q379" s="25"/>
      <c r="R379" s="25"/>
      <c r="S379" s="25"/>
      <c r="T379" s="25"/>
      <c r="U379" s="25"/>
      <c r="V379" s="25"/>
      <c r="W379" s="31"/>
      <c r="X379" s="31"/>
      <c r="Y379" s="31"/>
      <c r="Z379" s="31"/>
      <c r="AA379" s="31"/>
      <c r="AB379" s="31"/>
      <c r="AC379" s="31"/>
      <c r="AD379" s="31"/>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c r="CC379" s="25"/>
      <c r="CD379" s="25"/>
      <c r="CE379" s="25"/>
      <c r="CF379" s="25"/>
      <c r="CG379" s="25"/>
      <c r="CH379" s="25"/>
      <c r="CI379" s="25"/>
      <c r="CJ379" s="25"/>
      <c r="CK379" s="25"/>
      <c r="CL379" s="25"/>
      <c r="CM379" s="25"/>
      <c r="CN379" s="25"/>
      <c r="CO379" s="25"/>
      <c r="CP379" s="25"/>
    </row>
    <row r="380" spans="2:94" ht="33.75" customHeight="1">
      <c r="B380" s="140"/>
      <c r="C380" s="30"/>
      <c r="D380" s="25"/>
      <c r="E380" s="169"/>
      <c r="F380" s="140"/>
      <c r="G380" s="140"/>
      <c r="H380" s="140"/>
      <c r="I380" s="140"/>
      <c r="J380" s="140"/>
      <c r="K380" s="140"/>
      <c r="L380" s="140"/>
      <c r="M380" s="140"/>
      <c r="N380" s="140"/>
      <c r="O380" s="195"/>
      <c r="P380" s="140"/>
      <c r="Q380" s="25"/>
      <c r="R380" s="25"/>
      <c r="S380" s="25"/>
      <c r="T380" s="25"/>
      <c r="U380" s="25"/>
      <c r="V380" s="25"/>
      <c r="W380" s="31"/>
      <c r="X380" s="31"/>
      <c r="Y380" s="31"/>
      <c r="Z380" s="31"/>
      <c r="AA380" s="31"/>
      <c r="AB380" s="31"/>
      <c r="AC380" s="31"/>
      <c r="AD380" s="31"/>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c r="CC380" s="25"/>
      <c r="CD380" s="25"/>
      <c r="CE380" s="25"/>
      <c r="CF380" s="25"/>
      <c r="CG380" s="25"/>
      <c r="CH380" s="25"/>
      <c r="CI380" s="25"/>
      <c r="CJ380" s="25"/>
      <c r="CK380" s="25"/>
      <c r="CL380" s="25"/>
      <c r="CM380" s="25"/>
      <c r="CN380" s="25"/>
      <c r="CO380" s="25"/>
      <c r="CP380" s="25"/>
    </row>
    <row r="381" spans="2:94" ht="33.75" customHeight="1">
      <c r="B381" s="140"/>
      <c r="C381" s="30"/>
      <c r="D381" s="25"/>
      <c r="E381" s="169"/>
      <c r="F381" s="140"/>
      <c r="G381" s="140"/>
      <c r="H381" s="140"/>
      <c r="I381" s="140"/>
      <c r="J381" s="140"/>
      <c r="K381" s="140"/>
      <c r="L381" s="140"/>
      <c r="M381" s="140"/>
      <c r="N381" s="140"/>
      <c r="O381" s="195"/>
      <c r="P381" s="140"/>
      <c r="Q381" s="25"/>
      <c r="R381" s="25"/>
      <c r="S381" s="25"/>
      <c r="T381" s="25"/>
      <c r="U381" s="25"/>
      <c r="V381" s="25"/>
      <c r="W381" s="31"/>
      <c r="X381" s="31"/>
      <c r="Y381" s="31"/>
      <c r="Z381" s="31"/>
      <c r="AA381" s="31"/>
      <c r="AB381" s="31"/>
      <c r="AC381" s="31"/>
      <c r="AD381" s="31"/>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c r="CC381" s="25"/>
      <c r="CD381" s="25"/>
      <c r="CE381" s="25"/>
      <c r="CF381" s="25"/>
      <c r="CG381" s="25"/>
      <c r="CH381" s="25"/>
      <c r="CI381" s="25"/>
      <c r="CJ381" s="25"/>
      <c r="CK381" s="25"/>
      <c r="CL381" s="25"/>
      <c r="CM381" s="25"/>
      <c r="CN381" s="25"/>
      <c r="CO381" s="25"/>
      <c r="CP381" s="25"/>
    </row>
    <row r="382" spans="2:94" ht="33.75" customHeight="1">
      <c r="B382" s="140"/>
      <c r="C382" s="30"/>
      <c r="D382" s="25"/>
      <c r="E382" s="169"/>
      <c r="F382" s="140"/>
      <c r="G382" s="140"/>
      <c r="H382" s="140"/>
      <c r="I382" s="140"/>
      <c r="J382" s="140"/>
      <c r="K382" s="140"/>
      <c r="L382" s="140"/>
      <c r="M382" s="140"/>
      <c r="N382" s="140"/>
      <c r="O382" s="195"/>
      <c r="P382" s="140"/>
      <c r="Q382" s="25"/>
      <c r="R382" s="25"/>
      <c r="S382" s="25"/>
      <c r="T382" s="25"/>
      <c r="U382" s="25"/>
      <c r="V382" s="25"/>
      <c r="W382" s="31"/>
      <c r="X382" s="31"/>
      <c r="Y382" s="31"/>
      <c r="Z382" s="31"/>
      <c r="AA382" s="31"/>
      <c r="AB382" s="31"/>
      <c r="AC382" s="31"/>
      <c r="AD382" s="31"/>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c r="CC382" s="25"/>
      <c r="CD382" s="25"/>
      <c r="CE382" s="25"/>
      <c r="CF382" s="25"/>
      <c r="CG382" s="25"/>
      <c r="CH382" s="25"/>
      <c r="CI382" s="25"/>
      <c r="CJ382" s="25"/>
      <c r="CK382" s="25"/>
      <c r="CL382" s="25"/>
      <c r="CM382" s="25"/>
      <c r="CN382" s="25"/>
      <c r="CO382" s="25"/>
      <c r="CP382" s="25"/>
    </row>
    <row r="383" spans="2:94" ht="33.75" customHeight="1">
      <c r="B383" s="140"/>
      <c r="C383" s="30"/>
      <c r="D383" s="25"/>
      <c r="E383" s="169"/>
      <c r="F383" s="140"/>
      <c r="G383" s="140"/>
      <c r="H383" s="140"/>
      <c r="I383" s="140"/>
      <c r="J383" s="140"/>
      <c r="K383" s="140"/>
      <c r="L383" s="140"/>
      <c r="M383" s="140"/>
      <c r="N383" s="140"/>
      <c r="O383" s="195"/>
      <c r="P383" s="140"/>
      <c r="Q383" s="25"/>
      <c r="R383" s="25"/>
      <c r="S383" s="25"/>
      <c r="T383" s="25"/>
      <c r="U383" s="25"/>
      <c r="V383" s="25"/>
      <c r="W383" s="31"/>
      <c r="X383" s="31"/>
      <c r="Y383" s="31"/>
      <c r="Z383" s="31"/>
      <c r="AA383" s="31"/>
      <c r="AB383" s="31"/>
      <c r="AC383" s="31"/>
      <c r="AD383" s="31"/>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c r="CC383" s="25"/>
      <c r="CD383" s="25"/>
      <c r="CE383" s="25"/>
      <c r="CF383" s="25"/>
      <c r="CG383" s="25"/>
      <c r="CH383" s="25"/>
      <c r="CI383" s="25"/>
      <c r="CJ383" s="25"/>
      <c r="CK383" s="25"/>
      <c r="CL383" s="25"/>
      <c r="CM383" s="25"/>
      <c r="CN383" s="25"/>
      <c r="CO383" s="25"/>
      <c r="CP383" s="25"/>
    </row>
    <row r="384" spans="2:94" ht="33.75" customHeight="1">
      <c r="B384" s="140"/>
      <c r="C384" s="30"/>
      <c r="D384" s="25"/>
      <c r="E384" s="169"/>
      <c r="F384" s="140"/>
      <c r="G384" s="140"/>
      <c r="H384" s="140"/>
      <c r="I384" s="140"/>
      <c r="J384" s="140"/>
      <c r="K384" s="140"/>
      <c r="L384" s="140"/>
      <c r="M384" s="140"/>
      <c r="N384" s="140"/>
      <c r="O384" s="195"/>
      <c r="P384" s="140"/>
      <c r="Q384" s="25"/>
      <c r="R384" s="25"/>
      <c r="S384" s="25"/>
      <c r="T384" s="25"/>
      <c r="U384" s="25"/>
      <c r="V384" s="25"/>
      <c r="W384" s="31"/>
      <c r="X384" s="31"/>
      <c r="Y384" s="31"/>
      <c r="Z384" s="31"/>
      <c r="AA384" s="31"/>
      <c r="AB384" s="31"/>
      <c r="AC384" s="31"/>
      <c r="AD384" s="31"/>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c r="CC384" s="25"/>
      <c r="CD384" s="25"/>
      <c r="CE384" s="25"/>
      <c r="CF384" s="25"/>
      <c r="CG384" s="25"/>
      <c r="CH384" s="25"/>
      <c r="CI384" s="25"/>
      <c r="CJ384" s="25"/>
      <c r="CK384" s="25"/>
      <c r="CL384" s="25"/>
      <c r="CM384" s="25"/>
      <c r="CN384" s="25"/>
      <c r="CO384" s="25"/>
      <c r="CP384" s="25"/>
    </row>
    <row r="385" spans="2:94" ht="33.75" customHeight="1">
      <c r="B385" s="140"/>
      <c r="C385" s="30"/>
      <c r="D385" s="25"/>
      <c r="E385" s="169"/>
      <c r="F385" s="140"/>
      <c r="G385" s="140"/>
      <c r="H385" s="140"/>
      <c r="I385" s="140"/>
      <c r="J385" s="140"/>
      <c r="K385" s="140"/>
      <c r="L385" s="140"/>
      <c r="M385" s="140"/>
      <c r="N385" s="140"/>
      <c r="O385" s="195"/>
      <c r="P385" s="140"/>
      <c r="Q385" s="25"/>
      <c r="R385" s="25"/>
      <c r="S385" s="25"/>
      <c r="T385" s="25"/>
      <c r="U385" s="25"/>
      <c r="V385" s="25"/>
      <c r="W385" s="31"/>
      <c r="X385" s="31"/>
      <c r="Y385" s="31"/>
      <c r="Z385" s="31"/>
      <c r="AA385" s="31"/>
      <c r="AB385" s="31"/>
      <c r="AC385" s="31"/>
      <c r="AD385" s="31"/>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c r="CE385" s="25"/>
      <c r="CF385" s="25"/>
      <c r="CG385" s="25"/>
      <c r="CH385" s="25"/>
      <c r="CI385" s="25"/>
      <c r="CJ385" s="25"/>
      <c r="CK385" s="25"/>
      <c r="CL385" s="25"/>
      <c r="CM385" s="25"/>
      <c r="CN385" s="25"/>
      <c r="CO385" s="25"/>
      <c r="CP385" s="25"/>
    </row>
    <row r="386" spans="2:94" ht="33.75" customHeight="1">
      <c r="B386" s="140"/>
      <c r="C386" s="30"/>
      <c r="D386" s="25"/>
      <c r="E386" s="169"/>
      <c r="F386" s="140"/>
      <c r="G386" s="140"/>
      <c r="H386" s="140"/>
      <c r="I386" s="140"/>
      <c r="J386" s="140"/>
      <c r="K386" s="140"/>
      <c r="L386" s="140"/>
      <c r="M386" s="140"/>
      <c r="N386" s="140"/>
      <c r="O386" s="195"/>
      <c r="P386" s="140"/>
      <c r="Q386" s="25"/>
      <c r="R386" s="25"/>
      <c r="S386" s="25"/>
      <c r="T386" s="25"/>
      <c r="U386" s="25"/>
      <c r="V386" s="25"/>
      <c r="W386" s="31"/>
      <c r="X386" s="31"/>
      <c r="Y386" s="31"/>
      <c r="Z386" s="31"/>
      <c r="AA386" s="31"/>
      <c r="AB386" s="31"/>
      <c r="AC386" s="31"/>
      <c r="AD386" s="31"/>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c r="CC386" s="25"/>
      <c r="CD386" s="25"/>
      <c r="CE386" s="25"/>
      <c r="CF386" s="25"/>
      <c r="CG386" s="25"/>
      <c r="CH386" s="25"/>
      <c r="CI386" s="25"/>
      <c r="CJ386" s="25"/>
      <c r="CK386" s="25"/>
      <c r="CL386" s="25"/>
      <c r="CM386" s="25"/>
      <c r="CN386" s="25"/>
      <c r="CO386" s="25"/>
      <c r="CP386" s="25"/>
    </row>
    <row r="387" spans="2:94" ht="33.75" customHeight="1">
      <c r="B387" s="140"/>
      <c r="C387" s="30"/>
      <c r="D387" s="25"/>
      <c r="E387" s="169"/>
      <c r="F387" s="140"/>
      <c r="G387" s="140"/>
      <c r="H387" s="140"/>
      <c r="I387" s="140"/>
      <c r="J387" s="140"/>
      <c r="K387" s="140"/>
      <c r="L387" s="140"/>
      <c r="M387" s="140"/>
      <c r="N387" s="140"/>
      <c r="O387" s="195"/>
      <c r="P387" s="140"/>
      <c r="Q387" s="25"/>
      <c r="R387" s="25"/>
      <c r="S387" s="25"/>
      <c r="T387" s="25"/>
      <c r="U387" s="25"/>
      <c r="V387" s="25"/>
      <c r="W387" s="31"/>
      <c r="X387" s="31"/>
      <c r="Y387" s="31"/>
      <c r="Z387" s="31"/>
      <c r="AA387" s="31"/>
      <c r="AB387" s="31"/>
      <c r="AC387" s="31"/>
      <c r="AD387" s="31"/>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c r="CC387" s="25"/>
      <c r="CD387" s="25"/>
      <c r="CE387" s="25"/>
      <c r="CF387" s="25"/>
      <c r="CG387" s="25"/>
      <c r="CH387" s="25"/>
      <c r="CI387" s="25"/>
      <c r="CJ387" s="25"/>
      <c r="CK387" s="25"/>
      <c r="CL387" s="25"/>
      <c r="CM387" s="25"/>
      <c r="CN387" s="25"/>
      <c r="CO387" s="25"/>
      <c r="CP387" s="25"/>
    </row>
    <row r="388" spans="2:94" ht="33.75" customHeight="1">
      <c r="B388" s="140"/>
      <c r="C388" s="30"/>
      <c r="D388" s="25"/>
      <c r="E388" s="169"/>
      <c r="F388" s="140"/>
      <c r="G388" s="140"/>
      <c r="H388" s="140"/>
      <c r="I388" s="140"/>
      <c r="J388" s="140"/>
      <c r="K388" s="140"/>
      <c r="L388" s="140"/>
      <c r="M388" s="140"/>
      <c r="N388" s="140"/>
      <c r="O388" s="195"/>
      <c r="P388" s="140"/>
      <c r="Q388" s="25"/>
      <c r="R388" s="25"/>
      <c r="S388" s="25"/>
      <c r="T388" s="25"/>
      <c r="U388" s="25"/>
      <c r="V388" s="25"/>
      <c r="W388" s="31"/>
      <c r="X388" s="31"/>
      <c r="Y388" s="31"/>
      <c r="Z388" s="31"/>
      <c r="AA388" s="31"/>
      <c r="AB388" s="31"/>
      <c r="AC388" s="31"/>
      <c r="AD388" s="31"/>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c r="CC388" s="25"/>
      <c r="CD388" s="25"/>
      <c r="CE388" s="25"/>
      <c r="CF388" s="25"/>
      <c r="CG388" s="25"/>
      <c r="CH388" s="25"/>
      <c r="CI388" s="25"/>
      <c r="CJ388" s="25"/>
      <c r="CK388" s="25"/>
      <c r="CL388" s="25"/>
      <c r="CM388" s="25"/>
      <c r="CN388" s="25"/>
      <c r="CO388" s="25"/>
      <c r="CP388" s="25"/>
    </row>
    <row r="389" spans="2:94" ht="33.75" customHeight="1">
      <c r="B389" s="140"/>
      <c r="C389" s="30"/>
      <c r="D389" s="25"/>
      <c r="E389" s="169"/>
      <c r="F389" s="140"/>
      <c r="G389" s="140"/>
      <c r="H389" s="140"/>
      <c r="I389" s="140"/>
      <c r="J389" s="140"/>
      <c r="K389" s="140"/>
      <c r="L389" s="140"/>
      <c r="M389" s="140"/>
      <c r="N389" s="140"/>
      <c r="O389" s="195"/>
      <c r="P389" s="140"/>
      <c r="Q389" s="25"/>
      <c r="R389" s="25"/>
      <c r="S389" s="25"/>
      <c r="T389" s="25"/>
      <c r="U389" s="25"/>
      <c r="V389" s="25"/>
      <c r="W389" s="31"/>
      <c r="X389" s="31"/>
      <c r="Y389" s="31"/>
      <c r="Z389" s="31"/>
      <c r="AA389" s="31"/>
      <c r="AB389" s="31"/>
      <c r="AC389" s="31"/>
      <c r="AD389" s="31"/>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c r="CC389" s="25"/>
      <c r="CD389" s="25"/>
      <c r="CE389" s="25"/>
      <c r="CF389" s="25"/>
      <c r="CG389" s="25"/>
      <c r="CH389" s="25"/>
      <c r="CI389" s="25"/>
      <c r="CJ389" s="25"/>
      <c r="CK389" s="25"/>
      <c r="CL389" s="25"/>
      <c r="CM389" s="25"/>
      <c r="CN389" s="25"/>
      <c r="CO389" s="25"/>
      <c r="CP389" s="25"/>
    </row>
    <row r="390" spans="2:94" ht="33.75" customHeight="1">
      <c r="B390" s="140"/>
      <c r="C390" s="30"/>
      <c r="D390" s="25"/>
      <c r="E390" s="169"/>
      <c r="F390" s="140"/>
      <c r="G390" s="140"/>
      <c r="H390" s="140"/>
      <c r="I390" s="140"/>
      <c r="J390" s="140"/>
      <c r="K390" s="140"/>
      <c r="L390" s="140"/>
      <c r="M390" s="140"/>
      <c r="N390" s="140"/>
      <c r="O390" s="195"/>
      <c r="P390" s="140"/>
      <c r="Q390" s="25"/>
      <c r="R390" s="25"/>
      <c r="S390" s="25"/>
      <c r="T390" s="25"/>
      <c r="U390" s="25"/>
      <c r="V390" s="25"/>
      <c r="W390" s="31"/>
      <c r="X390" s="31"/>
      <c r="Y390" s="31"/>
      <c r="Z390" s="31"/>
      <c r="AA390" s="31"/>
      <c r="AB390" s="31"/>
      <c r="AC390" s="31"/>
      <c r="AD390" s="31"/>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c r="CC390" s="25"/>
      <c r="CD390" s="25"/>
      <c r="CE390" s="25"/>
      <c r="CF390" s="25"/>
      <c r="CG390" s="25"/>
      <c r="CH390" s="25"/>
      <c r="CI390" s="25"/>
      <c r="CJ390" s="25"/>
      <c r="CK390" s="25"/>
      <c r="CL390" s="25"/>
      <c r="CM390" s="25"/>
      <c r="CN390" s="25"/>
      <c r="CO390" s="25"/>
      <c r="CP390" s="25"/>
    </row>
    <row r="391" spans="2:94" ht="33.75" customHeight="1">
      <c r="B391" s="140"/>
      <c r="C391" s="30"/>
      <c r="D391" s="25"/>
      <c r="E391" s="169"/>
      <c r="F391" s="140"/>
      <c r="G391" s="140"/>
      <c r="H391" s="140"/>
      <c r="I391" s="140"/>
      <c r="J391" s="140"/>
      <c r="K391" s="140"/>
      <c r="L391" s="140"/>
      <c r="M391" s="140"/>
      <c r="N391" s="140"/>
      <c r="O391" s="195"/>
      <c r="P391" s="140"/>
      <c r="Q391" s="25"/>
      <c r="R391" s="25"/>
      <c r="S391" s="25"/>
      <c r="T391" s="25"/>
      <c r="U391" s="25"/>
      <c r="V391" s="25"/>
      <c r="W391" s="31"/>
      <c r="X391" s="31"/>
      <c r="Y391" s="31"/>
      <c r="Z391" s="31"/>
      <c r="AA391" s="31"/>
      <c r="AB391" s="31"/>
      <c r="AC391" s="31"/>
      <c r="AD391" s="31"/>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c r="CC391" s="25"/>
      <c r="CD391" s="25"/>
      <c r="CE391" s="25"/>
      <c r="CF391" s="25"/>
      <c r="CG391" s="25"/>
      <c r="CH391" s="25"/>
      <c r="CI391" s="25"/>
      <c r="CJ391" s="25"/>
      <c r="CK391" s="25"/>
      <c r="CL391" s="25"/>
      <c r="CM391" s="25"/>
      <c r="CN391" s="25"/>
      <c r="CO391" s="25"/>
      <c r="CP391" s="25"/>
    </row>
    <row r="392" spans="2:94" ht="33.75" customHeight="1">
      <c r="B392" s="140"/>
      <c r="C392" s="30"/>
      <c r="D392" s="25"/>
      <c r="E392" s="169"/>
      <c r="F392" s="140"/>
      <c r="G392" s="140"/>
      <c r="H392" s="140"/>
      <c r="I392" s="140"/>
      <c r="J392" s="140"/>
      <c r="K392" s="140"/>
      <c r="L392" s="140"/>
      <c r="M392" s="140"/>
      <c r="N392" s="140"/>
      <c r="O392" s="195"/>
      <c r="P392" s="140"/>
      <c r="Q392" s="25"/>
      <c r="R392" s="25"/>
      <c r="S392" s="25"/>
      <c r="T392" s="25"/>
      <c r="U392" s="25"/>
      <c r="V392" s="25"/>
      <c r="W392" s="31"/>
      <c r="X392" s="31"/>
      <c r="Y392" s="31"/>
      <c r="Z392" s="31"/>
      <c r="AA392" s="31"/>
      <c r="AB392" s="31"/>
      <c r="AC392" s="31"/>
      <c r="AD392" s="31"/>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c r="CC392" s="25"/>
      <c r="CD392" s="25"/>
      <c r="CE392" s="25"/>
      <c r="CF392" s="25"/>
      <c r="CG392" s="25"/>
      <c r="CH392" s="25"/>
      <c r="CI392" s="25"/>
      <c r="CJ392" s="25"/>
      <c r="CK392" s="25"/>
      <c r="CL392" s="25"/>
      <c r="CM392" s="25"/>
      <c r="CN392" s="25"/>
      <c r="CO392" s="25"/>
      <c r="CP392" s="25"/>
    </row>
    <row r="393" spans="2:94" ht="33.75" customHeight="1">
      <c r="B393" s="140"/>
      <c r="C393" s="30"/>
      <c r="D393" s="25"/>
      <c r="E393" s="169"/>
      <c r="F393" s="140"/>
      <c r="G393" s="140"/>
      <c r="H393" s="140"/>
      <c r="I393" s="140"/>
      <c r="J393" s="140"/>
      <c r="K393" s="140"/>
      <c r="L393" s="140"/>
      <c r="M393" s="140"/>
      <c r="N393" s="140"/>
      <c r="O393" s="195"/>
      <c r="P393" s="140"/>
      <c r="Q393" s="25"/>
      <c r="R393" s="25"/>
      <c r="S393" s="25"/>
      <c r="T393" s="25"/>
      <c r="U393" s="25"/>
      <c r="V393" s="25"/>
      <c r="W393" s="31"/>
      <c r="X393" s="31"/>
      <c r="Y393" s="31"/>
      <c r="Z393" s="31"/>
      <c r="AA393" s="31"/>
      <c r="AB393" s="31"/>
      <c r="AC393" s="31"/>
      <c r="AD393" s="31"/>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25"/>
      <c r="CD393" s="25"/>
      <c r="CE393" s="25"/>
      <c r="CF393" s="25"/>
      <c r="CG393" s="25"/>
      <c r="CH393" s="25"/>
      <c r="CI393" s="25"/>
      <c r="CJ393" s="25"/>
      <c r="CK393" s="25"/>
      <c r="CL393" s="25"/>
      <c r="CM393" s="25"/>
      <c r="CN393" s="25"/>
      <c r="CO393" s="25"/>
      <c r="CP393" s="25"/>
    </row>
    <row r="394" spans="2:94" ht="33.75" customHeight="1">
      <c r="B394" s="140"/>
      <c r="C394" s="30"/>
      <c r="D394" s="25"/>
      <c r="E394" s="169"/>
      <c r="F394" s="140"/>
      <c r="G394" s="140"/>
      <c r="H394" s="140"/>
      <c r="I394" s="140"/>
      <c r="J394" s="140"/>
      <c r="K394" s="140"/>
      <c r="L394" s="140"/>
      <c r="M394" s="140"/>
      <c r="N394" s="140"/>
      <c r="O394" s="195"/>
      <c r="P394" s="140"/>
      <c r="Q394" s="25"/>
      <c r="R394" s="25"/>
      <c r="S394" s="25"/>
      <c r="T394" s="25"/>
      <c r="U394" s="25"/>
      <c r="V394" s="25"/>
      <c r="W394" s="31"/>
      <c r="X394" s="31"/>
      <c r="Y394" s="31"/>
      <c r="Z394" s="31"/>
      <c r="AA394" s="31"/>
      <c r="AB394" s="31"/>
      <c r="AC394" s="31"/>
      <c r="AD394" s="31"/>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c r="CC394" s="25"/>
      <c r="CD394" s="25"/>
      <c r="CE394" s="25"/>
      <c r="CF394" s="25"/>
      <c r="CG394" s="25"/>
      <c r="CH394" s="25"/>
      <c r="CI394" s="25"/>
      <c r="CJ394" s="25"/>
      <c r="CK394" s="25"/>
      <c r="CL394" s="25"/>
      <c r="CM394" s="25"/>
      <c r="CN394" s="25"/>
      <c r="CO394" s="25"/>
      <c r="CP394" s="25"/>
    </row>
    <row r="395" spans="2:94" ht="33.75" customHeight="1">
      <c r="B395" s="140"/>
      <c r="C395" s="30"/>
      <c r="D395" s="25"/>
      <c r="E395" s="169"/>
      <c r="F395" s="140"/>
      <c r="G395" s="140"/>
      <c r="H395" s="140"/>
      <c r="I395" s="140"/>
      <c r="J395" s="140"/>
      <c r="K395" s="140"/>
      <c r="L395" s="140"/>
      <c r="M395" s="140"/>
      <c r="N395" s="140"/>
      <c r="O395" s="195"/>
      <c r="P395" s="140"/>
      <c r="Q395" s="25"/>
      <c r="R395" s="25"/>
      <c r="S395" s="25"/>
      <c r="T395" s="25"/>
      <c r="U395" s="25"/>
      <c r="V395" s="25"/>
      <c r="W395" s="31"/>
      <c r="X395" s="31"/>
      <c r="Y395" s="31"/>
      <c r="Z395" s="31"/>
      <c r="AA395" s="31"/>
      <c r="AB395" s="31"/>
      <c r="AC395" s="31"/>
      <c r="AD395" s="31"/>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c r="CC395" s="25"/>
      <c r="CD395" s="25"/>
      <c r="CE395" s="25"/>
      <c r="CF395" s="25"/>
      <c r="CG395" s="25"/>
      <c r="CH395" s="25"/>
      <c r="CI395" s="25"/>
      <c r="CJ395" s="25"/>
      <c r="CK395" s="25"/>
      <c r="CL395" s="25"/>
      <c r="CM395" s="25"/>
      <c r="CN395" s="25"/>
      <c r="CO395" s="25"/>
      <c r="CP395" s="25"/>
    </row>
    <row r="396" spans="2:94" ht="33.75" customHeight="1">
      <c r="B396" s="140"/>
      <c r="C396" s="30"/>
      <c r="D396" s="25"/>
      <c r="E396" s="169"/>
      <c r="F396" s="140"/>
      <c r="G396" s="140"/>
      <c r="H396" s="140"/>
      <c r="I396" s="140"/>
      <c r="J396" s="140"/>
      <c r="K396" s="140"/>
      <c r="L396" s="140"/>
      <c r="M396" s="140"/>
      <c r="N396" s="140"/>
      <c r="O396" s="195"/>
      <c r="P396" s="140"/>
      <c r="Q396" s="25"/>
      <c r="R396" s="25"/>
      <c r="S396" s="25"/>
      <c r="T396" s="25"/>
      <c r="U396" s="25"/>
      <c r="V396" s="25"/>
      <c r="W396" s="31"/>
      <c r="X396" s="31"/>
      <c r="Y396" s="31"/>
      <c r="Z396" s="31"/>
      <c r="AA396" s="31"/>
      <c r="AB396" s="31"/>
      <c r="AC396" s="31"/>
      <c r="AD396" s="31"/>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c r="CC396" s="25"/>
      <c r="CD396" s="25"/>
      <c r="CE396" s="25"/>
      <c r="CF396" s="25"/>
      <c r="CG396" s="25"/>
      <c r="CH396" s="25"/>
      <c r="CI396" s="25"/>
      <c r="CJ396" s="25"/>
      <c r="CK396" s="25"/>
      <c r="CL396" s="25"/>
      <c r="CM396" s="25"/>
      <c r="CN396" s="25"/>
      <c r="CO396" s="25"/>
      <c r="CP396" s="25"/>
    </row>
    <row r="397" spans="2:94" ht="33.75" customHeight="1">
      <c r="B397" s="140"/>
      <c r="C397" s="30"/>
      <c r="D397" s="25"/>
      <c r="E397" s="169"/>
      <c r="F397" s="140"/>
      <c r="G397" s="140"/>
      <c r="H397" s="140"/>
      <c r="I397" s="140"/>
      <c r="J397" s="140"/>
      <c r="K397" s="140"/>
      <c r="L397" s="140"/>
      <c r="M397" s="140"/>
      <c r="N397" s="140"/>
      <c r="O397" s="195"/>
      <c r="P397" s="140"/>
      <c r="Q397" s="25"/>
      <c r="R397" s="25"/>
      <c r="S397" s="25"/>
      <c r="T397" s="25"/>
      <c r="U397" s="25"/>
      <c r="V397" s="25"/>
      <c r="W397" s="31"/>
      <c r="X397" s="31"/>
      <c r="Y397" s="31"/>
      <c r="Z397" s="31"/>
      <c r="AA397" s="31"/>
      <c r="AB397" s="31"/>
      <c r="AC397" s="31"/>
      <c r="AD397" s="31"/>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c r="CC397" s="25"/>
      <c r="CD397" s="25"/>
      <c r="CE397" s="25"/>
      <c r="CF397" s="25"/>
      <c r="CG397" s="25"/>
      <c r="CH397" s="25"/>
      <c r="CI397" s="25"/>
      <c r="CJ397" s="25"/>
      <c r="CK397" s="25"/>
      <c r="CL397" s="25"/>
      <c r="CM397" s="25"/>
      <c r="CN397" s="25"/>
      <c r="CO397" s="25"/>
      <c r="CP397" s="25"/>
    </row>
    <row r="398" spans="2:94" ht="33.75" customHeight="1">
      <c r="B398" s="140"/>
      <c r="C398" s="30"/>
      <c r="D398" s="25"/>
      <c r="E398" s="169"/>
      <c r="F398" s="140"/>
      <c r="G398" s="140"/>
      <c r="H398" s="140"/>
      <c r="I398" s="140"/>
      <c r="J398" s="140"/>
      <c r="K398" s="140"/>
      <c r="L398" s="140"/>
      <c r="M398" s="140"/>
      <c r="N398" s="140"/>
      <c r="O398" s="195"/>
      <c r="P398" s="140"/>
      <c r="Q398" s="25"/>
      <c r="R398" s="25"/>
      <c r="S398" s="25"/>
      <c r="T398" s="25"/>
      <c r="U398" s="25"/>
      <c r="V398" s="25"/>
      <c r="W398" s="31"/>
      <c r="X398" s="31"/>
      <c r="Y398" s="31"/>
      <c r="Z398" s="31"/>
      <c r="AA398" s="31"/>
      <c r="AB398" s="31"/>
      <c r="AC398" s="31"/>
      <c r="AD398" s="31"/>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c r="CF398" s="25"/>
      <c r="CG398" s="25"/>
      <c r="CH398" s="25"/>
      <c r="CI398" s="25"/>
      <c r="CJ398" s="25"/>
      <c r="CK398" s="25"/>
      <c r="CL398" s="25"/>
      <c r="CM398" s="25"/>
      <c r="CN398" s="25"/>
      <c r="CO398" s="25"/>
      <c r="CP398" s="25"/>
    </row>
    <row r="399" spans="2:94" ht="33.75" customHeight="1">
      <c r="B399" s="140"/>
      <c r="C399" s="30"/>
      <c r="D399" s="25"/>
      <c r="E399" s="169"/>
      <c r="F399" s="140"/>
      <c r="G399" s="140"/>
      <c r="H399" s="140"/>
      <c r="I399" s="140"/>
      <c r="J399" s="140"/>
      <c r="K399" s="140"/>
      <c r="L399" s="140"/>
      <c r="M399" s="140"/>
      <c r="N399" s="140"/>
      <c r="O399" s="195"/>
      <c r="P399" s="140"/>
      <c r="Q399" s="25"/>
      <c r="R399" s="25"/>
      <c r="S399" s="25"/>
      <c r="T399" s="25"/>
      <c r="U399" s="25"/>
      <c r="V399" s="25"/>
      <c r="W399" s="31"/>
      <c r="X399" s="31"/>
      <c r="Y399" s="31"/>
      <c r="Z399" s="31"/>
      <c r="AA399" s="31"/>
      <c r="AB399" s="31"/>
      <c r="AC399" s="31"/>
      <c r="AD399" s="31"/>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c r="CC399" s="25"/>
      <c r="CD399" s="25"/>
      <c r="CE399" s="25"/>
      <c r="CF399" s="25"/>
      <c r="CG399" s="25"/>
      <c r="CH399" s="25"/>
      <c r="CI399" s="25"/>
      <c r="CJ399" s="25"/>
      <c r="CK399" s="25"/>
      <c r="CL399" s="25"/>
      <c r="CM399" s="25"/>
      <c r="CN399" s="25"/>
      <c r="CO399" s="25"/>
      <c r="CP399" s="25"/>
    </row>
    <row r="400" spans="2:94" ht="33.75" customHeight="1">
      <c r="B400" s="140"/>
      <c r="C400" s="30"/>
      <c r="D400" s="25"/>
      <c r="E400" s="169"/>
      <c r="F400" s="140"/>
      <c r="G400" s="140"/>
      <c r="H400" s="140"/>
      <c r="I400" s="140"/>
      <c r="J400" s="140"/>
      <c r="K400" s="140"/>
      <c r="L400" s="140"/>
      <c r="M400" s="140"/>
      <c r="N400" s="140"/>
      <c r="O400" s="195"/>
      <c r="P400" s="140"/>
      <c r="Q400" s="25"/>
      <c r="R400" s="25"/>
      <c r="S400" s="25"/>
      <c r="T400" s="25"/>
      <c r="U400" s="25"/>
      <c r="V400" s="25"/>
      <c r="W400" s="31"/>
      <c r="X400" s="31"/>
      <c r="Y400" s="31"/>
      <c r="Z400" s="31"/>
      <c r="AA400" s="31"/>
      <c r="AB400" s="31"/>
      <c r="AC400" s="31"/>
      <c r="AD400" s="31"/>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c r="CC400" s="25"/>
      <c r="CD400" s="25"/>
      <c r="CE400" s="25"/>
      <c r="CF400" s="25"/>
      <c r="CG400" s="25"/>
      <c r="CH400" s="25"/>
      <c r="CI400" s="25"/>
      <c r="CJ400" s="25"/>
      <c r="CK400" s="25"/>
      <c r="CL400" s="25"/>
      <c r="CM400" s="25"/>
      <c r="CN400" s="25"/>
      <c r="CO400" s="25"/>
      <c r="CP400" s="25"/>
    </row>
    <row r="401" spans="2:94" ht="33.75" customHeight="1">
      <c r="B401" s="140"/>
      <c r="C401" s="30"/>
      <c r="D401" s="25"/>
      <c r="E401" s="169"/>
      <c r="F401" s="140"/>
      <c r="G401" s="140"/>
      <c r="H401" s="140"/>
      <c r="I401" s="140"/>
      <c r="J401" s="140"/>
      <c r="K401" s="140"/>
      <c r="L401" s="140"/>
      <c r="M401" s="140"/>
      <c r="N401" s="140"/>
      <c r="O401" s="195"/>
      <c r="P401" s="140"/>
      <c r="Q401" s="25"/>
      <c r="R401" s="25"/>
      <c r="S401" s="25"/>
      <c r="T401" s="25"/>
      <c r="U401" s="25"/>
      <c r="V401" s="25"/>
      <c r="W401" s="31"/>
      <c r="X401" s="31"/>
      <c r="Y401" s="31"/>
      <c r="Z401" s="31"/>
      <c r="AA401" s="31"/>
      <c r="AB401" s="31"/>
      <c r="AC401" s="31"/>
      <c r="AD401" s="31"/>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25"/>
      <c r="CO401" s="25"/>
      <c r="CP401" s="25"/>
    </row>
    <row r="402" spans="2:94" ht="33.75" customHeight="1">
      <c r="B402" s="140"/>
      <c r="C402" s="30"/>
      <c r="D402" s="25"/>
      <c r="E402" s="169"/>
      <c r="F402" s="140"/>
      <c r="G402" s="140"/>
      <c r="H402" s="140"/>
      <c r="I402" s="140"/>
      <c r="J402" s="140"/>
      <c r="K402" s="140"/>
      <c r="L402" s="140"/>
      <c r="M402" s="140"/>
      <c r="N402" s="140"/>
      <c r="O402" s="195"/>
      <c r="P402" s="140"/>
      <c r="Q402" s="25"/>
      <c r="R402" s="25"/>
      <c r="S402" s="25"/>
      <c r="T402" s="25"/>
      <c r="U402" s="25"/>
      <c r="V402" s="25"/>
      <c r="W402" s="31"/>
      <c r="X402" s="31"/>
      <c r="Y402" s="31"/>
      <c r="Z402" s="31"/>
      <c r="AA402" s="31"/>
      <c r="AB402" s="31"/>
      <c r="AC402" s="31"/>
      <c r="AD402" s="31"/>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c r="CC402" s="25"/>
      <c r="CD402" s="25"/>
      <c r="CE402" s="25"/>
      <c r="CF402" s="25"/>
      <c r="CG402" s="25"/>
      <c r="CH402" s="25"/>
      <c r="CI402" s="25"/>
      <c r="CJ402" s="25"/>
      <c r="CK402" s="25"/>
      <c r="CL402" s="25"/>
      <c r="CM402" s="25"/>
      <c r="CN402" s="25"/>
      <c r="CO402" s="25"/>
      <c r="CP402" s="25"/>
    </row>
    <row r="403" spans="2:94" ht="33.75" customHeight="1">
      <c r="B403" s="140"/>
      <c r="C403" s="30"/>
      <c r="D403" s="25"/>
      <c r="E403" s="169"/>
      <c r="F403" s="140"/>
      <c r="G403" s="140"/>
      <c r="H403" s="140"/>
      <c r="I403" s="140"/>
      <c r="J403" s="140"/>
      <c r="K403" s="140"/>
      <c r="L403" s="140"/>
      <c r="M403" s="140"/>
      <c r="N403" s="140"/>
      <c r="O403" s="195"/>
      <c r="P403" s="140"/>
      <c r="Q403" s="25"/>
      <c r="R403" s="25"/>
      <c r="S403" s="25"/>
      <c r="T403" s="25"/>
      <c r="U403" s="25"/>
      <c r="V403" s="25"/>
      <c r="W403" s="31"/>
      <c r="X403" s="31"/>
      <c r="Y403" s="31"/>
      <c r="Z403" s="31"/>
      <c r="AA403" s="31"/>
      <c r="AB403" s="31"/>
      <c r="AC403" s="31"/>
      <c r="AD403" s="31"/>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c r="CF403" s="25"/>
      <c r="CG403" s="25"/>
      <c r="CH403" s="25"/>
      <c r="CI403" s="25"/>
      <c r="CJ403" s="25"/>
      <c r="CK403" s="25"/>
      <c r="CL403" s="25"/>
      <c r="CM403" s="25"/>
      <c r="CN403" s="25"/>
      <c r="CO403" s="25"/>
      <c r="CP403" s="25"/>
    </row>
    <row r="404" spans="2:94" ht="33.75" customHeight="1">
      <c r="B404" s="140"/>
      <c r="C404" s="30"/>
      <c r="D404" s="25"/>
      <c r="E404" s="169"/>
      <c r="F404" s="140"/>
      <c r="G404" s="140"/>
      <c r="H404" s="140"/>
      <c r="I404" s="140"/>
      <c r="J404" s="140"/>
      <c r="K404" s="140"/>
      <c r="L404" s="140"/>
      <c r="M404" s="140"/>
      <c r="N404" s="140"/>
      <c r="O404" s="195"/>
      <c r="P404" s="140"/>
      <c r="Q404" s="25"/>
      <c r="R404" s="25"/>
      <c r="S404" s="25"/>
      <c r="T404" s="25"/>
      <c r="U404" s="25"/>
      <c r="V404" s="25"/>
      <c r="W404" s="31"/>
      <c r="X404" s="31"/>
      <c r="Y404" s="31"/>
      <c r="Z404" s="31"/>
      <c r="AA404" s="31"/>
      <c r="AB404" s="31"/>
      <c r="AC404" s="31"/>
      <c r="AD404" s="31"/>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c r="CC404" s="25"/>
      <c r="CD404" s="25"/>
      <c r="CE404" s="25"/>
      <c r="CF404" s="25"/>
      <c r="CG404" s="25"/>
      <c r="CH404" s="25"/>
      <c r="CI404" s="25"/>
      <c r="CJ404" s="25"/>
      <c r="CK404" s="25"/>
      <c r="CL404" s="25"/>
      <c r="CM404" s="25"/>
      <c r="CN404" s="25"/>
      <c r="CO404" s="25"/>
      <c r="CP404" s="25"/>
    </row>
    <row r="405" spans="2:94" ht="33.75" customHeight="1">
      <c r="B405" s="140"/>
      <c r="C405" s="30"/>
      <c r="D405" s="25"/>
      <c r="E405" s="169"/>
      <c r="F405" s="140"/>
      <c r="G405" s="140"/>
      <c r="H405" s="140"/>
      <c r="I405" s="140"/>
      <c r="J405" s="140"/>
      <c r="K405" s="140"/>
      <c r="L405" s="140"/>
      <c r="M405" s="140"/>
      <c r="N405" s="140"/>
      <c r="O405" s="195"/>
      <c r="P405" s="140"/>
      <c r="Q405" s="25"/>
      <c r="R405" s="25"/>
      <c r="S405" s="25"/>
      <c r="T405" s="25"/>
      <c r="U405" s="25"/>
      <c r="V405" s="25"/>
      <c r="W405" s="31"/>
      <c r="X405" s="31"/>
      <c r="Y405" s="31"/>
      <c r="Z405" s="31"/>
      <c r="AA405" s="31"/>
      <c r="AB405" s="31"/>
      <c r="AC405" s="31"/>
      <c r="AD405" s="31"/>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c r="CC405" s="25"/>
      <c r="CD405" s="25"/>
      <c r="CE405" s="25"/>
      <c r="CF405" s="25"/>
      <c r="CG405" s="25"/>
      <c r="CH405" s="25"/>
      <c r="CI405" s="25"/>
      <c r="CJ405" s="25"/>
      <c r="CK405" s="25"/>
      <c r="CL405" s="25"/>
      <c r="CM405" s="25"/>
      <c r="CN405" s="25"/>
      <c r="CO405" s="25"/>
      <c r="CP405" s="25"/>
    </row>
    <row r="406" spans="2:94" ht="33.75" customHeight="1">
      <c r="B406" s="140"/>
      <c r="C406" s="30"/>
      <c r="D406" s="25"/>
      <c r="E406" s="169"/>
      <c r="F406" s="140"/>
      <c r="G406" s="140"/>
      <c r="H406" s="140"/>
      <c r="I406" s="140"/>
      <c r="J406" s="140"/>
      <c r="K406" s="140"/>
      <c r="L406" s="140"/>
      <c r="M406" s="140"/>
      <c r="N406" s="140"/>
      <c r="O406" s="195"/>
      <c r="P406" s="140"/>
      <c r="Q406" s="25"/>
      <c r="R406" s="25"/>
      <c r="S406" s="25"/>
      <c r="T406" s="25"/>
      <c r="U406" s="25"/>
      <c r="V406" s="25"/>
      <c r="W406" s="31"/>
      <c r="X406" s="31"/>
      <c r="Y406" s="31"/>
      <c r="Z406" s="31"/>
      <c r="AA406" s="31"/>
      <c r="AB406" s="31"/>
      <c r="AC406" s="31"/>
      <c r="AD406" s="31"/>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25"/>
      <c r="CD406" s="25"/>
      <c r="CE406" s="25"/>
      <c r="CF406" s="25"/>
      <c r="CG406" s="25"/>
      <c r="CH406" s="25"/>
      <c r="CI406" s="25"/>
      <c r="CJ406" s="25"/>
      <c r="CK406" s="25"/>
      <c r="CL406" s="25"/>
      <c r="CM406" s="25"/>
      <c r="CN406" s="25"/>
      <c r="CO406" s="25"/>
      <c r="CP406" s="25"/>
    </row>
    <row r="407" spans="2:94" ht="33.75" customHeight="1">
      <c r="B407" s="140"/>
      <c r="C407" s="30"/>
      <c r="D407" s="25"/>
      <c r="E407" s="169"/>
      <c r="F407" s="140"/>
      <c r="G407" s="140"/>
      <c r="H407" s="140"/>
      <c r="I407" s="140"/>
      <c r="J407" s="140"/>
      <c r="K407" s="140"/>
      <c r="L407" s="140"/>
      <c r="M407" s="140"/>
      <c r="N407" s="140"/>
      <c r="O407" s="195"/>
      <c r="P407" s="140"/>
      <c r="Q407" s="25"/>
      <c r="R407" s="25"/>
      <c r="S407" s="25"/>
      <c r="T407" s="25"/>
      <c r="U407" s="25"/>
      <c r="V407" s="25"/>
      <c r="W407" s="31"/>
      <c r="X407" s="31"/>
      <c r="Y407" s="31"/>
      <c r="Z407" s="31"/>
      <c r="AA407" s="31"/>
      <c r="AB407" s="31"/>
      <c r="AC407" s="31"/>
      <c r="AD407" s="31"/>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c r="CE407" s="25"/>
      <c r="CF407" s="25"/>
      <c r="CG407" s="25"/>
      <c r="CH407" s="25"/>
      <c r="CI407" s="25"/>
      <c r="CJ407" s="25"/>
      <c r="CK407" s="25"/>
      <c r="CL407" s="25"/>
      <c r="CM407" s="25"/>
      <c r="CN407" s="25"/>
      <c r="CO407" s="25"/>
      <c r="CP407" s="25"/>
    </row>
    <row r="408" spans="2:94" ht="33.75" customHeight="1">
      <c r="B408" s="140"/>
      <c r="C408" s="30"/>
      <c r="D408" s="25"/>
      <c r="E408" s="169"/>
      <c r="F408" s="140"/>
      <c r="G408" s="140"/>
      <c r="H408" s="140"/>
      <c r="I408" s="140"/>
      <c r="J408" s="140"/>
      <c r="K408" s="140"/>
      <c r="L408" s="140"/>
      <c r="M408" s="140"/>
      <c r="N408" s="140"/>
      <c r="O408" s="195"/>
      <c r="P408" s="140"/>
      <c r="Q408" s="25"/>
      <c r="R408" s="25"/>
      <c r="S408" s="25"/>
      <c r="T408" s="25"/>
      <c r="U408" s="25"/>
      <c r="V408" s="25"/>
      <c r="W408" s="31"/>
      <c r="X408" s="31"/>
      <c r="Y408" s="31"/>
      <c r="Z408" s="31"/>
      <c r="AA408" s="31"/>
      <c r="AB408" s="31"/>
      <c r="AC408" s="31"/>
      <c r="AD408" s="31"/>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25"/>
      <c r="CD408" s="25"/>
      <c r="CE408" s="25"/>
      <c r="CF408" s="25"/>
      <c r="CG408" s="25"/>
      <c r="CH408" s="25"/>
      <c r="CI408" s="25"/>
      <c r="CJ408" s="25"/>
      <c r="CK408" s="25"/>
      <c r="CL408" s="25"/>
      <c r="CM408" s="25"/>
      <c r="CN408" s="25"/>
      <c r="CO408" s="25"/>
      <c r="CP408" s="25"/>
    </row>
    <row r="409" spans="2:94" ht="33.75" customHeight="1">
      <c r="B409" s="140"/>
      <c r="C409" s="30"/>
      <c r="D409" s="25"/>
      <c r="E409" s="169"/>
      <c r="F409" s="140"/>
      <c r="G409" s="140"/>
      <c r="H409" s="140"/>
      <c r="I409" s="140"/>
      <c r="J409" s="140"/>
      <c r="K409" s="140"/>
      <c r="L409" s="140"/>
      <c r="M409" s="140"/>
      <c r="N409" s="140"/>
      <c r="O409" s="195"/>
      <c r="P409" s="140"/>
      <c r="Q409" s="25"/>
      <c r="R409" s="25"/>
      <c r="S409" s="25"/>
      <c r="T409" s="25"/>
      <c r="U409" s="25"/>
      <c r="V409" s="25"/>
      <c r="W409" s="31"/>
      <c r="X409" s="31"/>
      <c r="Y409" s="31"/>
      <c r="Z409" s="31"/>
      <c r="AA409" s="31"/>
      <c r="AB409" s="31"/>
      <c r="AC409" s="31"/>
      <c r="AD409" s="31"/>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25"/>
      <c r="CD409" s="25"/>
      <c r="CE409" s="25"/>
      <c r="CF409" s="25"/>
      <c r="CG409" s="25"/>
      <c r="CH409" s="25"/>
      <c r="CI409" s="25"/>
      <c r="CJ409" s="25"/>
      <c r="CK409" s="25"/>
      <c r="CL409" s="25"/>
      <c r="CM409" s="25"/>
      <c r="CN409" s="25"/>
      <c r="CO409" s="25"/>
      <c r="CP409" s="25"/>
    </row>
    <row r="410" spans="2:94" ht="33.75" customHeight="1">
      <c r="B410" s="140"/>
      <c r="C410" s="30"/>
      <c r="D410" s="25"/>
      <c r="E410" s="169"/>
      <c r="F410" s="140"/>
      <c r="G410" s="140"/>
      <c r="H410" s="140"/>
      <c r="I410" s="140"/>
      <c r="J410" s="140"/>
      <c r="K410" s="140"/>
      <c r="L410" s="140"/>
      <c r="M410" s="140"/>
      <c r="N410" s="140"/>
      <c r="O410" s="195"/>
      <c r="P410" s="140"/>
      <c r="Q410" s="25"/>
      <c r="R410" s="25"/>
      <c r="S410" s="25"/>
      <c r="T410" s="25"/>
      <c r="U410" s="25"/>
      <c r="V410" s="25"/>
      <c r="W410" s="31"/>
      <c r="X410" s="31"/>
      <c r="Y410" s="31"/>
      <c r="Z410" s="31"/>
      <c r="AA410" s="31"/>
      <c r="AB410" s="31"/>
      <c r="AC410" s="31"/>
      <c r="AD410" s="31"/>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c r="CC410" s="25"/>
      <c r="CD410" s="25"/>
      <c r="CE410" s="25"/>
      <c r="CF410" s="25"/>
      <c r="CG410" s="25"/>
      <c r="CH410" s="25"/>
      <c r="CI410" s="25"/>
      <c r="CJ410" s="25"/>
      <c r="CK410" s="25"/>
      <c r="CL410" s="25"/>
      <c r="CM410" s="25"/>
      <c r="CN410" s="25"/>
      <c r="CO410" s="25"/>
      <c r="CP410" s="25"/>
    </row>
    <row r="411" spans="2:94" ht="33.75" customHeight="1">
      <c r="B411" s="140"/>
      <c r="C411" s="30"/>
      <c r="D411" s="25"/>
      <c r="E411" s="169"/>
      <c r="F411" s="140"/>
      <c r="G411" s="140"/>
      <c r="H411" s="140"/>
      <c r="I411" s="140"/>
      <c r="J411" s="140"/>
      <c r="K411" s="140"/>
      <c r="L411" s="140"/>
      <c r="M411" s="140"/>
      <c r="N411" s="140"/>
      <c r="O411" s="195"/>
      <c r="P411" s="140"/>
      <c r="Q411" s="25"/>
      <c r="R411" s="25"/>
      <c r="S411" s="25"/>
      <c r="T411" s="25"/>
      <c r="U411" s="25"/>
      <c r="V411" s="25"/>
      <c r="W411" s="31"/>
      <c r="X411" s="31"/>
      <c r="Y411" s="31"/>
      <c r="Z411" s="31"/>
      <c r="AA411" s="31"/>
      <c r="AB411" s="31"/>
      <c r="AC411" s="31"/>
      <c r="AD411" s="31"/>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c r="CE411" s="25"/>
      <c r="CF411" s="25"/>
      <c r="CG411" s="25"/>
      <c r="CH411" s="25"/>
      <c r="CI411" s="25"/>
      <c r="CJ411" s="25"/>
      <c r="CK411" s="25"/>
      <c r="CL411" s="25"/>
      <c r="CM411" s="25"/>
      <c r="CN411" s="25"/>
      <c r="CO411" s="25"/>
      <c r="CP411" s="25"/>
    </row>
    <row r="412" spans="2:94" ht="33.75" customHeight="1">
      <c r="B412" s="140"/>
      <c r="C412" s="30"/>
      <c r="D412" s="25"/>
      <c r="E412" s="169"/>
      <c r="F412" s="140"/>
      <c r="G412" s="140"/>
      <c r="H412" s="140"/>
      <c r="I412" s="140"/>
      <c r="J412" s="140"/>
      <c r="K412" s="140"/>
      <c r="L412" s="140"/>
      <c r="M412" s="140"/>
      <c r="N412" s="140"/>
      <c r="O412" s="195"/>
      <c r="P412" s="140"/>
      <c r="Q412" s="25"/>
      <c r="R412" s="25"/>
      <c r="S412" s="25"/>
      <c r="T412" s="25"/>
      <c r="U412" s="25"/>
      <c r="V412" s="25"/>
      <c r="W412" s="31"/>
      <c r="X412" s="31"/>
      <c r="Y412" s="31"/>
      <c r="Z412" s="31"/>
      <c r="AA412" s="31"/>
      <c r="AB412" s="31"/>
      <c r="AC412" s="31"/>
      <c r="AD412" s="31"/>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c r="CC412" s="25"/>
      <c r="CD412" s="25"/>
      <c r="CE412" s="25"/>
      <c r="CF412" s="25"/>
      <c r="CG412" s="25"/>
      <c r="CH412" s="25"/>
      <c r="CI412" s="25"/>
      <c r="CJ412" s="25"/>
      <c r="CK412" s="25"/>
      <c r="CL412" s="25"/>
      <c r="CM412" s="25"/>
      <c r="CN412" s="25"/>
      <c r="CO412" s="25"/>
      <c r="CP412" s="25"/>
    </row>
    <row r="413" spans="2:94" ht="33.75" customHeight="1">
      <c r="B413" s="140"/>
      <c r="C413" s="30"/>
      <c r="D413" s="25"/>
      <c r="E413" s="169"/>
      <c r="F413" s="140"/>
      <c r="G413" s="140"/>
      <c r="H413" s="140"/>
      <c r="I413" s="140"/>
      <c r="J413" s="140"/>
      <c r="K413" s="140"/>
      <c r="L413" s="140"/>
      <c r="M413" s="140"/>
      <c r="N413" s="140"/>
      <c r="O413" s="195"/>
      <c r="P413" s="140"/>
      <c r="Q413" s="25"/>
      <c r="R413" s="25"/>
      <c r="S413" s="25"/>
      <c r="T413" s="25"/>
      <c r="U413" s="25"/>
      <c r="V413" s="25"/>
      <c r="W413" s="31"/>
      <c r="X413" s="31"/>
      <c r="Y413" s="31"/>
      <c r="Z413" s="31"/>
      <c r="AA413" s="31"/>
      <c r="AB413" s="31"/>
      <c r="AC413" s="31"/>
      <c r="AD413" s="31"/>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c r="CE413" s="25"/>
      <c r="CF413" s="25"/>
      <c r="CG413" s="25"/>
      <c r="CH413" s="25"/>
      <c r="CI413" s="25"/>
      <c r="CJ413" s="25"/>
      <c r="CK413" s="25"/>
      <c r="CL413" s="25"/>
      <c r="CM413" s="25"/>
      <c r="CN413" s="25"/>
      <c r="CO413" s="25"/>
      <c r="CP413" s="25"/>
    </row>
    <row r="414" spans="2:94" ht="33.75" customHeight="1">
      <c r="B414" s="140"/>
      <c r="C414" s="30"/>
      <c r="D414" s="25"/>
      <c r="E414" s="169"/>
      <c r="F414" s="140"/>
      <c r="G414" s="140"/>
      <c r="H414" s="140"/>
      <c r="I414" s="140"/>
      <c r="J414" s="140"/>
      <c r="K414" s="140"/>
      <c r="L414" s="140"/>
      <c r="M414" s="140"/>
      <c r="N414" s="140"/>
      <c r="O414" s="195"/>
      <c r="P414" s="140"/>
      <c r="Q414" s="25"/>
      <c r="R414" s="25"/>
      <c r="S414" s="25"/>
      <c r="T414" s="25"/>
      <c r="U414" s="25"/>
      <c r="V414" s="25"/>
      <c r="W414" s="31"/>
      <c r="X414" s="31"/>
      <c r="Y414" s="31"/>
      <c r="Z414" s="31"/>
      <c r="AA414" s="31"/>
      <c r="AB414" s="31"/>
      <c r="AC414" s="31"/>
      <c r="AD414" s="31"/>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c r="CC414" s="25"/>
      <c r="CD414" s="25"/>
      <c r="CE414" s="25"/>
      <c r="CF414" s="25"/>
      <c r="CG414" s="25"/>
      <c r="CH414" s="25"/>
      <c r="CI414" s="25"/>
      <c r="CJ414" s="25"/>
      <c r="CK414" s="25"/>
      <c r="CL414" s="25"/>
      <c r="CM414" s="25"/>
      <c r="CN414" s="25"/>
      <c r="CO414" s="25"/>
      <c r="CP414" s="25"/>
    </row>
    <row r="415" spans="2:94" ht="33.75" customHeight="1">
      <c r="B415" s="140"/>
      <c r="C415" s="30"/>
      <c r="D415" s="25"/>
      <c r="E415" s="169"/>
      <c r="F415" s="140"/>
      <c r="G415" s="140"/>
      <c r="H415" s="140"/>
      <c r="I415" s="140"/>
      <c r="J415" s="140"/>
      <c r="K415" s="140"/>
      <c r="L415" s="140"/>
      <c r="M415" s="140"/>
      <c r="N415" s="140"/>
      <c r="O415" s="195"/>
      <c r="P415" s="140"/>
      <c r="Q415" s="25"/>
      <c r="R415" s="25"/>
      <c r="S415" s="25"/>
      <c r="T415" s="25"/>
      <c r="U415" s="25"/>
      <c r="V415" s="25"/>
      <c r="W415" s="31"/>
      <c r="X415" s="31"/>
      <c r="Y415" s="31"/>
      <c r="Z415" s="31"/>
      <c r="AA415" s="31"/>
      <c r="AB415" s="31"/>
      <c r="AC415" s="31"/>
      <c r="AD415" s="31"/>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25"/>
      <c r="CD415" s="25"/>
      <c r="CE415" s="25"/>
      <c r="CF415" s="25"/>
      <c r="CG415" s="25"/>
      <c r="CH415" s="25"/>
      <c r="CI415" s="25"/>
      <c r="CJ415" s="25"/>
      <c r="CK415" s="25"/>
      <c r="CL415" s="25"/>
      <c r="CM415" s="25"/>
      <c r="CN415" s="25"/>
      <c r="CO415" s="25"/>
      <c r="CP415" s="25"/>
    </row>
    <row r="416" spans="2:94" ht="33.75" customHeight="1">
      <c r="B416" s="140"/>
      <c r="C416" s="30"/>
      <c r="D416" s="25"/>
      <c r="E416" s="169"/>
      <c r="F416" s="140"/>
      <c r="G416" s="140"/>
      <c r="H416" s="140"/>
      <c r="I416" s="140"/>
      <c r="J416" s="140"/>
      <c r="K416" s="140"/>
      <c r="L416" s="140"/>
      <c r="M416" s="140"/>
      <c r="N416" s="140"/>
      <c r="O416" s="195"/>
      <c r="P416" s="140"/>
      <c r="Q416" s="25"/>
      <c r="R416" s="25"/>
      <c r="S416" s="25"/>
      <c r="T416" s="25"/>
      <c r="U416" s="25"/>
      <c r="V416" s="25"/>
      <c r="W416" s="31"/>
      <c r="X416" s="31"/>
      <c r="Y416" s="31"/>
      <c r="Z416" s="31"/>
      <c r="AA416" s="31"/>
      <c r="AB416" s="31"/>
      <c r="AC416" s="31"/>
      <c r="AD416" s="31"/>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c r="CC416" s="25"/>
      <c r="CD416" s="25"/>
      <c r="CE416" s="25"/>
      <c r="CF416" s="25"/>
      <c r="CG416" s="25"/>
      <c r="CH416" s="25"/>
      <c r="CI416" s="25"/>
      <c r="CJ416" s="25"/>
      <c r="CK416" s="25"/>
      <c r="CL416" s="25"/>
      <c r="CM416" s="25"/>
      <c r="CN416" s="25"/>
      <c r="CO416" s="25"/>
      <c r="CP416" s="25"/>
    </row>
    <row r="417" spans="2:94" ht="33.75" customHeight="1">
      <c r="B417" s="140"/>
      <c r="C417" s="30"/>
      <c r="D417" s="25"/>
      <c r="E417" s="169"/>
      <c r="F417" s="140"/>
      <c r="G417" s="140"/>
      <c r="H417" s="140"/>
      <c r="I417" s="140"/>
      <c r="J417" s="140"/>
      <c r="K417" s="140"/>
      <c r="L417" s="140"/>
      <c r="M417" s="140"/>
      <c r="N417" s="140"/>
      <c r="O417" s="195"/>
      <c r="P417" s="140"/>
      <c r="Q417" s="25"/>
      <c r="R417" s="25"/>
      <c r="S417" s="25"/>
      <c r="T417" s="25"/>
      <c r="U417" s="25"/>
      <c r="V417" s="25"/>
      <c r="W417" s="31"/>
      <c r="X417" s="31"/>
      <c r="Y417" s="31"/>
      <c r="Z417" s="31"/>
      <c r="AA417" s="31"/>
      <c r="AB417" s="31"/>
      <c r="AC417" s="31"/>
      <c r="AD417" s="31"/>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c r="CC417" s="25"/>
      <c r="CD417" s="25"/>
      <c r="CE417" s="25"/>
      <c r="CF417" s="25"/>
      <c r="CG417" s="25"/>
      <c r="CH417" s="25"/>
      <c r="CI417" s="25"/>
      <c r="CJ417" s="25"/>
      <c r="CK417" s="25"/>
      <c r="CL417" s="25"/>
      <c r="CM417" s="25"/>
      <c r="CN417" s="25"/>
      <c r="CO417" s="25"/>
      <c r="CP417" s="25"/>
    </row>
    <row r="418" spans="2:94" ht="33.75" customHeight="1">
      <c r="B418" s="140"/>
      <c r="C418" s="30"/>
      <c r="D418" s="25"/>
      <c r="E418" s="169"/>
      <c r="F418" s="140"/>
      <c r="G418" s="140"/>
      <c r="H418" s="140"/>
      <c r="I418" s="140"/>
      <c r="J418" s="140"/>
      <c r="K418" s="140"/>
      <c r="L418" s="140"/>
      <c r="M418" s="140"/>
      <c r="N418" s="140"/>
      <c r="O418" s="195"/>
      <c r="P418" s="140"/>
      <c r="Q418" s="25"/>
      <c r="R418" s="25"/>
      <c r="S418" s="25"/>
      <c r="T418" s="25"/>
      <c r="U418" s="25"/>
      <c r="V418" s="25"/>
      <c r="W418" s="31"/>
      <c r="X418" s="31"/>
      <c r="Y418" s="31"/>
      <c r="Z418" s="31"/>
      <c r="AA418" s="31"/>
      <c r="AB418" s="31"/>
      <c r="AC418" s="31"/>
      <c r="AD418" s="31"/>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c r="CC418" s="25"/>
      <c r="CD418" s="25"/>
      <c r="CE418" s="25"/>
      <c r="CF418" s="25"/>
      <c r="CG418" s="25"/>
      <c r="CH418" s="25"/>
      <c r="CI418" s="25"/>
      <c r="CJ418" s="25"/>
      <c r="CK418" s="25"/>
      <c r="CL418" s="25"/>
      <c r="CM418" s="25"/>
      <c r="CN418" s="25"/>
      <c r="CO418" s="25"/>
      <c r="CP418" s="25"/>
    </row>
    <row r="419" spans="2:94" ht="33.75" customHeight="1">
      <c r="B419" s="140"/>
      <c r="C419" s="30"/>
      <c r="D419" s="25"/>
      <c r="E419" s="169"/>
      <c r="F419" s="140"/>
      <c r="G419" s="140"/>
      <c r="H419" s="140"/>
      <c r="I419" s="140"/>
      <c r="J419" s="140"/>
      <c r="K419" s="140"/>
      <c r="L419" s="140"/>
      <c r="M419" s="140"/>
      <c r="N419" s="140"/>
      <c r="O419" s="195"/>
      <c r="P419" s="140"/>
      <c r="Q419" s="25"/>
      <c r="R419" s="25"/>
      <c r="S419" s="25"/>
      <c r="T419" s="25"/>
      <c r="U419" s="25"/>
      <c r="V419" s="25"/>
      <c r="W419" s="31"/>
      <c r="X419" s="31"/>
      <c r="Y419" s="31"/>
      <c r="Z419" s="31"/>
      <c r="AA419" s="31"/>
      <c r="AB419" s="31"/>
      <c r="AC419" s="31"/>
      <c r="AD419" s="31"/>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c r="CC419" s="25"/>
      <c r="CD419" s="25"/>
      <c r="CE419" s="25"/>
      <c r="CF419" s="25"/>
      <c r="CG419" s="25"/>
      <c r="CH419" s="25"/>
      <c r="CI419" s="25"/>
      <c r="CJ419" s="25"/>
      <c r="CK419" s="25"/>
      <c r="CL419" s="25"/>
      <c r="CM419" s="25"/>
      <c r="CN419" s="25"/>
      <c r="CO419" s="25"/>
      <c r="CP419" s="25"/>
    </row>
    <row r="420" spans="2:94" ht="33.75" customHeight="1">
      <c r="B420" s="140"/>
      <c r="C420" s="30"/>
      <c r="D420" s="25"/>
      <c r="E420" s="169"/>
      <c r="F420" s="140"/>
      <c r="G420" s="140"/>
      <c r="H420" s="140"/>
      <c r="I420" s="140"/>
      <c r="J420" s="140"/>
      <c r="K420" s="140"/>
      <c r="L420" s="140"/>
      <c r="M420" s="140"/>
      <c r="N420" s="140"/>
      <c r="O420" s="195"/>
      <c r="P420" s="140"/>
      <c r="Q420" s="25"/>
      <c r="R420" s="25"/>
      <c r="S420" s="25"/>
      <c r="T420" s="25"/>
      <c r="U420" s="25"/>
      <c r="V420" s="25"/>
      <c r="W420" s="31"/>
      <c r="X420" s="31"/>
      <c r="Y420" s="31"/>
      <c r="Z420" s="31"/>
      <c r="AA420" s="31"/>
      <c r="AB420" s="31"/>
      <c r="AC420" s="31"/>
      <c r="AD420" s="31"/>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c r="CC420" s="25"/>
      <c r="CD420" s="25"/>
      <c r="CE420" s="25"/>
      <c r="CF420" s="25"/>
      <c r="CG420" s="25"/>
      <c r="CH420" s="25"/>
      <c r="CI420" s="25"/>
      <c r="CJ420" s="25"/>
      <c r="CK420" s="25"/>
      <c r="CL420" s="25"/>
      <c r="CM420" s="25"/>
      <c r="CN420" s="25"/>
      <c r="CO420" s="25"/>
      <c r="CP420" s="25"/>
    </row>
    <row r="421" spans="2:94" ht="33.75" customHeight="1">
      <c r="B421" s="140"/>
      <c r="C421" s="30"/>
      <c r="D421" s="25"/>
      <c r="E421" s="169"/>
      <c r="F421" s="140"/>
      <c r="G421" s="140"/>
      <c r="H421" s="140"/>
      <c r="I421" s="140"/>
      <c r="J421" s="140"/>
      <c r="K421" s="140"/>
      <c r="L421" s="140"/>
      <c r="M421" s="140"/>
      <c r="N421" s="140"/>
      <c r="O421" s="195"/>
      <c r="P421" s="140"/>
      <c r="Q421" s="25"/>
      <c r="R421" s="25"/>
      <c r="S421" s="25"/>
      <c r="T421" s="25"/>
      <c r="U421" s="25"/>
      <c r="V421" s="25"/>
      <c r="W421" s="31"/>
      <c r="X421" s="31"/>
      <c r="Y421" s="31"/>
      <c r="Z421" s="31"/>
      <c r="AA421" s="31"/>
      <c r="AB421" s="31"/>
      <c r="AC421" s="31"/>
      <c r="AD421" s="31"/>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c r="CC421" s="25"/>
      <c r="CD421" s="25"/>
      <c r="CE421" s="25"/>
      <c r="CF421" s="25"/>
      <c r="CG421" s="25"/>
      <c r="CH421" s="25"/>
      <c r="CI421" s="25"/>
      <c r="CJ421" s="25"/>
      <c r="CK421" s="25"/>
      <c r="CL421" s="25"/>
      <c r="CM421" s="25"/>
      <c r="CN421" s="25"/>
      <c r="CO421" s="25"/>
      <c r="CP421" s="25"/>
    </row>
    <row r="422" spans="2:94" ht="33.75" customHeight="1">
      <c r="B422" s="140"/>
      <c r="C422" s="30"/>
      <c r="D422" s="25"/>
      <c r="E422" s="169"/>
      <c r="F422" s="140"/>
      <c r="G422" s="140"/>
      <c r="H422" s="140"/>
      <c r="I422" s="140"/>
      <c r="J422" s="140"/>
      <c r="K422" s="140"/>
      <c r="L422" s="140"/>
      <c r="M422" s="140"/>
      <c r="N422" s="140"/>
      <c r="O422" s="195"/>
      <c r="P422" s="140"/>
      <c r="Q422" s="25"/>
      <c r="R422" s="25"/>
      <c r="S422" s="25"/>
      <c r="T422" s="25"/>
      <c r="U422" s="25"/>
      <c r="V422" s="25"/>
      <c r="W422" s="31"/>
      <c r="X422" s="31"/>
      <c r="Y422" s="31"/>
      <c r="Z422" s="31"/>
      <c r="AA422" s="31"/>
      <c r="AB422" s="31"/>
      <c r="AC422" s="31"/>
      <c r="AD422" s="31"/>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c r="CC422" s="25"/>
      <c r="CD422" s="25"/>
      <c r="CE422" s="25"/>
      <c r="CF422" s="25"/>
      <c r="CG422" s="25"/>
      <c r="CH422" s="25"/>
      <c r="CI422" s="25"/>
      <c r="CJ422" s="25"/>
      <c r="CK422" s="25"/>
      <c r="CL422" s="25"/>
      <c r="CM422" s="25"/>
      <c r="CN422" s="25"/>
      <c r="CO422" s="25"/>
      <c r="CP422" s="25"/>
    </row>
    <row r="423" spans="2:94" ht="33.75" customHeight="1">
      <c r="B423" s="140"/>
      <c r="C423" s="30"/>
      <c r="D423" s="25"/>
      <c r="E423" s="169"/>
      <c r="F423" s="140"/>
      <c r="G423" s="140"/>
      <c r="H423" s="140"/>
      <c r="I423" s="140"/>
      <c r="J423" s="140"/>
      <c r="K423" s="140"/>
      <c r="L423" s="140"/>
      <c r="M423" s="140"/>
      <c r="N423" s="140"/>
      <c r="O423" s="195"/>
      <c r="P423" s="140"/>
      <c r="Q423" s="25"/>
      <c r="R423" s="25"/>
      <c r="S423" s="25"/>
      <c r="T423" s="25"/>
      <c r="U423" s="25"/>
      <c r="V423" s="25"/>
      <c r="W423" s="31"/>
      <c r="X423" s="31"/>
      <c r="Y423" s="31"/>
      <c r="Z423" s="31"/>
      <c r="AA423" s="31"/>
      <c r="AB423" s="31"/>
      <c r="AC423" s="31"/>
      <c r="AD423" s="31"/>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c r="CC423" s="25"/>
      <c r="CD423" s="25"/>
      <c r="CE423" s="25"/>
      <c r="CF423" s="25"/>
      <c r="CG423" s="25"/>
      <c r="CH423" s="25"/>
      <c r="CI423" s="25"/>
      <c r="CJ423" s="25"/>
      <c r="CK423" s="25"/>
      <c r="CL423" s="25"/>
      <c r="CM423" s="25"/>
      <c r="CN423" s="25"/>
      <c r="CO423" s="25"/>
      <c r="CP423" s="25"/>
    </row>
    <row r="424" spans="2:94" ht="33.75" customHeight="1">
      <c r="B424" s="140"/>
      <c r="C424" s="30"/>
      <c r="D424" s="25"/>
      <c r="E424" s="169"/>
      <c r="F424" s="140"/>
      <c r="G424" s="140"/>
      <c r="H424" s="140"/>
      <c r="I424" s="140"/>
      <c r="J424" s="140"/>
      <c r="K424" s="140"/>
      <c r="L424" s="140"/>
      <c r="M424" s="140"/>
      <c r="N424" s="140"/>
      <c r="O424" s="195"/>
      <c r="P424" s="140"/>
      <c r="Q424" s="25"/>
      <c r="R424" s="25"/>
      <c r="S424" s="25"/>
      <c r="T424" s="25"/>
      <c r="U424" s="25"/>
      <c r="V424" s="25"/>
      <c r="W424" s="31"/>
      <c r="X424" s="31"/>
      <c r="Y424" s="31"/>
      <c r="Z424" s="31"/>
      <c r="AA424" s="31"/>
      <c r="AB424" s="31"/>
      <c r="AC424" s="31"/>
      <c r="AD424" s="31"/>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c r="CC424" s="25"/>
      <c r="CD424" s="25"/>
      <c r="CE424" s="25"/>
      <c r="CF424" s="25"/>
      <c r="CG424" s="25"/>
      <c r="CH424" s="25"/>
      <c r="CI424" s="25"/>
      <c r="CJ424" s="25"/>
      <c r="CK424" s="25"/>
      <c r="CL424" s="25"/>
      <c r="CM424" s="25"/>
      <c r="CN424" s="25"/>
      <c r="CO424" s="25"/>
      <c r="CP424" s="25"/>
    </row>
    <row r="425" spans="2:94" ht="33.75" customHeight="1">
      <c r="B425" s="140"/>
      <c r="C425" s="30"/>
      <c r="D425" s="25"/>
      <c r="E425" s="169"/>
      <c r="F425" s="140"/>
      <c r="G425" s="140"/>
      <c r="H425" s="140"/>
      <c r="I425" s="140"/>
      <c r="J425" s="140"/>
      <c r="K425" s="140"/>
      <c r="L425" s="140"/>
      <c r="M425" s="140"/>
      <c r="N425" s="140"/>
      <c r="O425" s="195"/>
      <c r="P425" s="140"/>
      <c r="Q425" s="25"/>
      <c r="R425" s="25"/>
      <c r="S425" s="25"/>
      <c r="T425" s="25"/>
      <c r="U425" s="25"/>
      <c r="V425" s="25"/>
      <c r="W425" s="31"/>
      <c r="X425" s="31"/>
      <c r="Y425" s="31"/>
      <c r="Z425" s="31"/>
      <c r="AA425" s="31"/>
      <c r="AB425" s="31"/>
      <c r="AC425" s="31"/>
      <c r="AD425" s="31"/>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c r="CC425" s="25"/>
      <c r="CD425" s="25"/>
      <c r="CE425" s="25"/>
      <c r="CF425" s="25"/>
      <c r="CG425" s="25"/>
      <c r="CH425" s="25"/>
      <c r="CI425" s="25"/>
      <c r="CJ425" s="25"/>
      <c r="CK425" s="25"/>
      <c r="CL425" s="25"/>
      <c r="CM425" s="25"/>
      <c r="CN425" s="25"/>
      <c r="CO425" s="25"/>
      <c r="CP425" s="25"/>
    </row>
    <row r="426" spans="2:94" ht="33.75" customHeight="1">
      <c r="B426" s="140"/>
      <c r="C426" s="30"/>
      <c r="D426" s="25"/>
      <c r="E426" s="169"/>
      <c r="F426" s="140"/>
      <c r="G426" s="140"/>
      <c r="H426" s="140"/>
      <c r="I426" s="140"/>
      <c r="J426" s="140"/>
      <c r="K426" s="140"/>
      <c r="L426" s="140"/>
      <c r="M426" s="140"/>
      <c r="N426" s="140"/>
      <c r="O426" s="195"/>
      <c r="P426" s="140"/>
      <c r="Q426" s="25"/>
      <c r="R426" s="25"/>
      <c r="S426" s="25"/>
      <c r="T426" s="25"/>
      <c r="U426" s="25"/>
      <c r="V426" s="25"/>
      <c r="W426" s="31"/>
      <c r="X426" s="31"/>
      <c r="Y426" s="31"/>
      <c r="Z426" s="31"/>
      <c r="AA426" s="31"/>
      <c r="AB426" s="31"/>
      <c r="AC426" s="31"/>
      <c r="AD426" s="31"/>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c r="CC426" s="25"/>
      <c r="CD426" s="25"/>
      <c r="CE426" s="25"/>
      <c r="CF426" s="25"/>
      <c r="CG426" s="25"/>
      <c r="CH426" s="25"/>
      <c r="CI426" s="25"/>
      <c r="CJ426" s="25"/>
      <c r="CK426" s="25"/>
      <c r="CL426" s="25"/>
      <c r="CM426" s="25"/>
      <c r="CN426" s="25"/>
      <c r="CO426" s="25"/>
      <c r="CP426" s="25"/>
    </row>
    <row r="427" spans="2:94" ht="33.75" customHeight="1">
      <c r="B427" s="140"/>
      <c r="C427" s="30"/>
      <c r="D427" s="25"/>
      <c r="E427" s="169"/>
      <c r="F427" s="140"/>
      <c r="G427" s="140"/>
      <c r="H427" s="140"/>
      <c r="I427" s="140"/>
      <c r="J427" s="140"/>
      <c r="K427" s="140"/>
      <c r="L427" s="140"/>
      <c r="M427" s="140"/>
      <c r="N427" s="140"/>
      <c r="O427" s="195"/>
      <c r="P427" s="140"/>
      <c r="Q427" s="25"/>
      <c r="R427" s="25"/>
      <c r="S427" s="25"/>
      <c r="T427" s="25"/>
      <c r="U427" s="25"/>
      <c r="V427" s="25"/>
      <c r="W427" s="31"/>
      <c r="X427" s="31"/>
      <c r="Y427" s="31"/>
      <c r="Z427" s="31"/>
      <c r="AA427" s="31"/>
      <c r="AB427" s="31"/>
      <c r="AC427" s="31"/>
      <c r="AD427" s="31"/>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c r="CC427" s="25"/>
      <c r="CD427" s="25"/>
      <c r="CE427" s="25"/>
      <c r="CF427" s="25"/>
      <c r="CG427" s="25"/>
      <c r="CH427" s="25"/>
      <c r="CI427" s="25"/>
      <c r="CJ427" s="25"/>
      <c r="CK427" s="25"/>
      <c r="CL427" s="25"/>
      <c r="CM427" s="25"/>
      <c r="CN427" s="25"/>
      <c r="CO427" s="25"/>
      <c r="CP427" s="25"/>
    </row>
    <row r="428" spans="2:94" ht="33.75" customHeight="1">
      <c r="B428" s="140"/>
      <c r="C428" s="30"/>
      <c r="D428" s="25"/>
      <c r="E428" s="169"/>
      <c r="F428" s="140"/>
      <c r="G428" s="140"/>
      <c r="H428" s="140"/>
      <c r="I428" s="140"/>
      <c r="J428" s="140"/>
      <c r="K428" s="140"/>
      <c r="L428" s="140"/>
      <c r="M428" s="140"/>
      <c r="N428" s="140"/>
      <c r="O428" s="195"/>
      <c r="P428" s="140"/>
      <c r="Q428" s="25"/>
      <c r="R428" s="25"/>
      <c r="S428" s="25"/>
      <c r="T428" s="25"/>
      <c r="U428" s="25"/>
      <c r="V428" s="25"/>
      <c r="W428" s="31"/>
      <c r="X428" s="31"/>
      <c r="Y428" s="31"/>
      <c r="Z428" s="31"/>
      <c r="AA428" s="31"/>
      <c r="AB428" s="31"/>
      <c r="AC428" s="31"/>
      <c r="AD428" s="31"/>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c r="CE428" s="25"/>
      <c r="CF428" s="25"/>
      <c r="CG428" s="25"/>
      <c r="CH428" s="25"/>
      <c r="CI428" s="25"/>
      <c r="CJ428" s="25"/>
      <c r="CK428" s="25"/>
      <c r="CL428" s="25"/>
      <c r="CM428" s="25"/>
      <c r="CN428" s="25"/>
      <c r="CO428" s="25"/>
      <c r="CP428" s="25"/>
    </row>
    <row r="429" spans="2:94" ht="33.75" customHeight="1">
      <c r="B429" s="140"/>
      <c r="C429" s="30"/>
      <c r="D429" s="25"/>
      <c r="E429" s="169"/>
      <c r="F429" s="140"/>
      <c r="G429" s="140"/>
      <c r="H429" s="140"/>
      <c r="I429" s="140"/>
      <c r="J429" s="140"/>
      <c r="K429" s="140"/>
      <c r="L429" s="140"/>
      <c r="M429" s="140"/>
      <c r="N429" s="140"/>
      <c r="O429" s="195"/>
      <c r="P429" s="140"/>
      <c r="Q429" s="25"/>
      <c r="R429" s="25"/>
      <c r="S429" s="25"/>
      <c r="T429" s="25"/>
      <c r="U429" s="25"/>
      <c r="V429" s="25"/>
      <c r="W429" s="31"/>
      <c r="X429" s="31"/>
      <c r="Y429" s="31"/>
      <c r="Z429" s="31"/>
      <c r="AA429" s="31"/>
      <c r="AB429" s="31"/>
      <c r="AC429" s="31"/>
      <c r="AD429" s="31"/>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c r="CC429" s="25"/>
      <c r="CD429" s="25"/>
      <c r="CE429" s="25"/>
      <c r="CF429" s="25"/>
      <c r="CG429" s="25"/>
      <c r="CH429" s="25"/>
      <c r="CI429" s="25"/>
      <c r="CJ429" s="25"/>
      <c r="CK429" s="25"/>
      <c r="CL429" s="25"/>
      <c r="CM429" s="25"/>
      <c r="CN429" s="25"/>
      <c r="CO429" s="25"/>
      <c r="CP429" s="25"/>
    </row>
    <row r="430" spans="2:94" ht="33.75" customHeight="1">
      <c r="B430" s="140"/>
      <c r="C430" s="30"/>
      <c r="D430" s="25"/>
      <c r="E430" s="169"/>
      <c r="F430" s="140"/>
      <c r="G430" s="140"/>
      <c r="H430" s="140"/>
      <c r="I430" s="140"/>
      <c r="J430" s="140"/>
      <c r="K430" s="140"/>
      <c r="L430" s="140"/>
      <c r="M430" s="140"/>
      <c r="N430" s="140"/>
      <c r="O430" s="195"/>
      <c r="P430" s="140"/>
      <c r="Q430" s="25"/>
      <c r="R430" s="25"/>
      <c r="S430" s="25"/>
      <c r="T430" s="25"/>
      <c r="U430" s="25"/>
      <c r="V430" s="25"/>
      <c r="W430" s="31"/>
      <c r="X430" s="31"/>
      <c r="Y430" s="31"/>
      <c r="Z430" s="31"/>
      <c r="AA430" s="31"/>
      <c r="AB430" s="31"/>
      <c r="AC430" s="31"/>
      <c r="AD430" s="31"/>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c r="CC430" s="25"/>
      <c r="CD430" s="25"/>
      <c r="CE430" s="25"/>
      <c r="CF430" s="25"/>
      <c r="CG430" s="25"/>
      <c r="CH430" s="25"/>
      <c r="CI430" s="25"/>
      <c r="CJ430" s="25"/>
      <c r="CK430" s="25"/>
      <c r="CL430" s="25"/>
      <c r="CM430" s="25"/>
      <c r="CN430" s="25"/>
      <c r="CO430" s="25"/>
      <c r="CP430" s="25"/>
    </row>
  </sheetData>
  <sheetProtection formatCells="0" formatColumns="0" formatRows="0" insertColumns="0" insertRows="0" deleteColumns="0" deleteRows="0"/>
  <mergeCells count="108">
    <mergeCell ref="K7:L7"/>
    <mergeCell ref="G7:J7"/>
    <mergeCell ref="N8:N9"/>
    <mergeCell ref="G8:G9"/>
    <mergeCell ref="H8:H9"/>
    <mergeCell ref="M8:M9"/>
    <mergeCell ref="L8:L9"/>
    <mergeCell ref="K8:K9"/>
    <mergeCell ref="J8:J9"/>
    <mergeCell ref="I8:I9"/>
    <mergeCell ref="B69:B71"/>
    <mergeCell ref="B60:B62"/>
    <mergeCell ref="B63:B65"/>
    <mergeCell ref="B66:B68"/>
    <mergeCell ref="F7:F9"/>
    <mergeCell ref="B7:B9"/>
    <mergeCell ref="C7:C9"/>
    <mergeCell ref="B56:B58"/>
    <mergeCell ref="B43:B51"/>
    <mergeCell ref="C43:C51"/>
    <mergeCell ref="D7:D9"/>
    <mergeCell ref="E7:E9"/>
    <mergeCell ref="B31:B42"/>
    <mergeCell ref="B10:B30"/>
    <mergeCell ref="C31:C42"/>
    <mergeCell ref="C10:C30"/>
    <mergeCell ref="O8:O9"/>
    <mergeCell ref="AZ7:AZ9"/>
    <mergeCell ref="AD8:AD9"/>
    <mergeCell ref="AY8:AY9"/>
    <mergeCell ref="X8:X9"/>
    <mergeCell ref="W8:W9"/>
    <mergeCell ref="V8:V9"/>
    <mergeCell ref="U8:U9"/>
    <mergeCell ref="P8:P9"/>
    <mergeCell ref="T8:T9"/>
    <mergeCell ref="S8:S9"/>
    <mergeCell ref="M7:X7"/>
    <mergeCell ref="Y7:AD7"/>
    <mergeCell ref="Y8:Y9"/>
    <mergeCell ref="Z8:Z9"/>
    <mergeCell ref="AA8:AA9"/>
    <mergeCell ref="AB8:AB9"/>
    <mergeCell ref="AC8:AC9"/>
    <mergeCell ref="BT8:BT9"/>
    <mergeCell ref="BU8:BU9"/>
    <mergeCell ref="BT10:BT25"/>
    <mergeCell ref="BU10:BU25"/>
    <mergeCell ref="BT26:BT42"/>
    <mergeCell ref="BU26:BU42"/>
    <mergeCell ref="BF43:BF51"/>
    <mergeCell ref="BG8:BG9"/>
    <mergeCell ref="BG10:BG25"/>
    <mergeCell ref="BG26:BG42"/>
    <mergeCell ref="BG43:BG51"/>
    <mergeCell ref="BM8:BM9"/>
    <mergeCell ref="BN8:BN9"/>
    <mergeCell ref="BM10:BM25"/>
    <mergeCell ref="BN10:BN25"/>
    <mergeCell ref="BM26:BM42"/>
    <mergeCell ref="BM43:BM51"/>
    <mergeCell ref="BN26:BN42"/>
    <mergeCell ref="BN43:BN51"/>
    <mergeCell ref="BF8:BF9"/>
    <mergeCell ref="BF10:BF25"/>
    <mergeCell ref="BF26:BF42"/>
    <mergeCell ref="CI8:CI9"/>
    <mergeCell ref="CH10:CH25"/>
    <mergeCell ref="CI10:CI25"/>
    <mergeCell ref="CH26:CH42"/>
    <mergeCell ref="CI26:CI42"/>
    <mergeCell ref="CH8:CH9"/>
    <mergeCell ref="CB8:CB9"/>
    <mergeCell ref="CB10:CB25"/>
    <mergeCell ref="CA43:CA51"/>
    <mergeCell ref="CA8:CA9"/>
    <mergeCell ref="CA10:CA25"/>
    <mergeCell ref="CP8:CP9"/>
    <mergeCell ref="CP10:CP25"/>
    <mergeCell ref="CP26:CP42"/>
    <mergeCell ref="CP43:CP51"/>
    <mergeCell ref="CJ53:CL53"/>
    <mergeCell ref="CO10:CO25"/>
    <mergeCell ref="CO26:CO42"/>
    <mergeCell ref="CO43:CO51"/>
    <mergeCell ref="CO8:CO9"/>
    <mergeCell ref="AE53:AH53"/>
    <mergeCell ref="AI53:AL53"/>
    <mergeCell ref="AM53:AP53"/>
    <mergeCell ref="AQ53:AT53"/>
    <mergeCell ref="AU53:AX53"/>
    <mergeCell ref="BV53:BX53"/>
    <mergeCell ref="CA26:CA42"/>
    <mergeCell ref="CH43:CH51"/>
    <mergeCell ref="CI43:CI51"/>
    <mergeCell ref="CC53:CE53"/>
    <mergeCell ref="CB26:CB42"/>
    <mergeCell ref="CB43:CB51"/>
    <mergeCell ref="BT43:BT51"/>
    <mergeCell ref="BU43:BU51"/>
    <mergeCell ref="BH53:BJ53"/>
    <mergeCell ref="BO53:BQ53"/>
    <mergeCell ref="BA53:BC53"/>
    <mergeCell ref="AE52:AH52"/>
    <mergeCell ref="AI52:AL52"/>
    <mergeCell ref="AU52:AX52"/>
    <mergeCell ref="AM52:AP52"/>
    <mergeCell ref="AQ52:AT52"/>
  </mergeCells>
  <phoneticPr fontId="49" type="noConversion"/>
  <dataValidations xWindow="446" yWindow="814" count="61">
    <dataValidation type="textLength" allowBlank="1" showInputMessage="1" showErrorMessage="1" sqref="C56:C59 B63:B71 B60" xr:uid="{B993EBAD-37F9-412A-9E62-23839433171A}">
      <formula1>1</formula1>
      <formula2>2000</formula2>
    </dataValidation>
    <dataValidation allowBlank="1" showInputMessage="1" showErrorMessage="1" prompt="Adicione o elimine columnas conforme al número de cortes de seguimiento establecidos. Se debe reportar el seguimiento dos veces por año (30 de junio -  31 de diciembre)._x000a__x000a_Asegúrese de aplicar y copiar la fórmula para cada una de las acciones establecidas." sqref="BA7:BA8 BD8 BH7:BH8 BK8 BO7:BO8 BR8 BV7:BV8 BY8 CC7:CC8 CF8 CJ7:CJ8 CM8" xr:uid="{14488FAE-8146-4FA7-B3CF-32863EFBE3C3}"/>
    <dataValidation allowBlank="1" showInputMessage="1" showErrorMessage="1" prompt="Escriba la fuente de financiamiento de cada acción para cada vigencia." sqref="AU49 AW49" xr:uid="{3E3E1841-4AF5-4DB8-912B-34535E3F818E}"/>
    <dataValidation allowBlank="1" showInputMessage="1" showErrorMessage="1" prompt="1. Escriba el valor de los recursos y las fuentes para la ejecución de las acciones._x000a_2. Tenga en cuenta que una acción puede ser financiada por varias fuentes._x000a_3. Adicione o elimine las columnas necesarias, teniendo en cuenta el número de vigencias._x000a_" sqref="AE7" xr:uid="{F178A1FE-1418-4CA4-BCE5-0A004300DFD6}"/>
    <dataValidation allowBlank="1" showInputMessage="1" showErrorMessage="1" prompt="Totalice el costo de las acciones al finalizar la vigencia del documento CONPES." sqref="AD8" xr:uid="{0FA63386-06CE-48BD-A425-CF22B7CD96EF}"/>
    <dataValidation allowBlank="1" showInputMessage="1" showErrorMessage="1" prompt="Escriba el nombre del indicador.  Este debe reflejar con toda presición la propiedad que se pretende medir, y debe ser coherente con la fórmula de medición._x000a__x000a_No se deben formular varios indicadores para una misma acción." sqref="N8" xr:uid="{B37F4DFF-9F0B-4AB2-9BA6-D5BF84DEFEB6}"/>
    <dataValidation allowBlank="1" showInputMessage="1" showErrorMessage="1" prompt="Escriba la fecha de finalización de la acción._x000a__x000a_Formato DD/MM/AAAA." sqref="L8" xr:uid="{C9F0E88B-5227-4411-AA0E-F426DB0FD5BA}"/>
    <dataValidation allowBlank="1" showInputMessage="1" showErrorMessage="1" prompt="Escriba la fecha de inicio de la acción._x000a__x000a_Formato DD/MM/AAAA." sqref="K8" xr:uid="{CE4535B3-610A-4D87-9DD6-90F94B885574}"/>
    <dataValidation allowBlank="1" showInputMessage="1" showErrorMessage="1" prompt="Escriba el correo electrónico de la persona responsable de reportar la ejecución de la acción." sqref="J8" xr:uid="{BA08EDC8-F080-4DC5-AC10-EED5490AB95D}"/>
    <dataValidation allowBlank="1" showInputMessage="1" showErrorMessage="1" prompt="Escriba el nombre de la Dirección, Subdirección, Grupo o Unidad encargada de la ejecución de la acción._x000a__x000a_Utilice nombres completos y no siglas." sqref="H8" xr:uid="{426C1B4C-F027-4BD6-A712-E5E0C42EEC8B}"/>
    <dataValidation allowBlank="1" showInputMessage="1" showErrorMessage="1" prompt="Escriba la entidad responsable de la ejecución de la acción. Utilice nombres completos y no siglas." sqref="G8" xr:uid="{2E41F1D9-6D37-45A2-A9C4-71A916028B64}"/>
    <dataValidation allowBlank="1" showInputMessage="1" showErrorMessage="1" prompt="Escriba los recursos asignados para cada vigencia" sqref="AQ25 AO25 AS25 AW39 AI39 AE39 AK39 AG39 AW50:AW51 AM44 AW43:AW48 AU43:AU48 AU50:AU51 AI44 AE14:AE15 AO14 AQ14 AM14 AS14 AI14:AI15 AG14:AG15 AK14:AK15 AE25 AK25 AI25 AG25 AS21 AO21 AQ21 AM21 AM25 AU27 AU25 AW25 AG29 AE29 AW29 AK29 AO29 AS29 AI29 AM29 AQ29 AU29 AW31 AU31 AW34 AU34 AU39 AW27 AW14:AW16 AU14:AU15 AI20:AI21 AG20:AG21 AE20:AE21 AK20:AK21 CF10:CF51 BR10:BR51 BK10:BK51 CM10:CM51 BY10:BY51 BD10:BD51 AU20:AU22 AW20:AW22" xr:uid="{2F087E57-1604-4988-B82E-0A055C4FB9A6}"/>
    <dataValidation allowBlank="1" showInputMessage="1" showErrorMessage="1" prompt="Escriba la fuente de financiamiento de la acción para cada vigencia." sqref="AW13" xr:uid="{CEABDEF4-B0FC-4EAA-A87C-3B2141B1A2E0}"/>
    <dataValidation allowBlank="1" showInputMessage="1" showErrorMessage="1" prompt="El balance cualitativo corresponde a las instrucciones indicadas en esta sección para cada uno de los cortes establecidos en el documento CONPES." sqref="B55" xr:uid="{BB9C5C3B-9D95-4E03-9083-531EB4B5130A}"/>
    <dataValidation allowBlank="1" showInputMessage="1" showErrorMessage="1" prompt="En caso de cambios en los responsables de la ejecución, por favor actualizar la información con la del nuevo responsable." sqref="G7" xr:uid="{E7B4A965-CF86-489F-8622-F5C67FF59CDC}"/>
    <dataValidation allowBlank="1" showInputMessage="1" showErrorMessage="1" prompt="Escriba el nombre completo de la persona responsable de reportar la ejecución de la acción." sqref="I8" xr:uid="{9D9F54F5-B569-4FC4-A674-5CC0DE7D7C9C}"/>
    <dataValidation allowBlank="1" showInputMessage="1" showErrorMessage="1" prompt="Defina el período de tiempo en el que la acción será ejecutada." sqref="K7" xr:uid="{8F7E0E19-3A96-454A-A09A-A1BBF549D759}"/>
    <dataValidation allowBlank="1" showInputMessage="1" showErrorMessage="1" prompt="Escriba la fecha de aprobación del Documento CONPES que se encuentra en el documento publicado (instrucciones PAS. Paso 1. Datos básicos)._x000a__x000a_Formato DD/MM/AAAA." sqref="I4:J4" xr:uid="{79484BDD-C484-4D44-AF87-675698EFB804}"/>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M7" xr:uid="{FF9EF515-97DF-42C2-AF5F-EA68536E4E40}"/>
    <dataValidation type="decimal" allowBlank="1" showInputMessage="1" showErrorMessage="1" sqref="AC25 AC13:AC14" xr:uid="{BACF5A02-83CA-4326-A8BA-0E229CBD34ED}">
      <formula1>1</formula1>
      <formula2>1000000000</formula2>
    </dataValidation>
    <dataValidation allowBlank="1" showInputMessage="1" showErrorMessage="1" prompt="Actualice la numeración de las acciones de acuerdo al número de objetivos y acciones formuladas en el documento CONPES._x000a__x000a_La actualización corresponde sólo al número de la acción, por ejemplo &quot;Acción 1.1&quot;." sqref="AZ38:AZ51 D10:D15 AZ10:AZ36 D19:D27" xr:uid="{1A6C2873-9318-45D5-A32A-2B01D77C29B5}"/>
    <dataValidation allowBlank="1" showInputMessage="1" showErrorMessage="1" prompt="Escriba el valor y el año de la línea base de los indicadores que tienen disponibles dicha información. Recuerde que la línea base debe estar expresada en la misma unidad de la meta." sqref="Q8:R8" xr:uid="{243DAE8B-80A5-486A-9F5A-702707897AB8}"/>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BA9 BH9 BO9 BV9 CC9 CJ9" xr:uid="{A4609C32-6DCC-4736-9610-48B99C3FDAF7}"/>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BB9:BC9 BI9:BJ9 BP9:BQ9 BW9:BX9 CD9:CE9 CK9:CL9" xr:uid="{69A8CBF4-6663-499B-AD18-1C62451ADEF4}"/>
    <dataValidation allowBlank="1" showInputMessage="1" showErrorMessage="1" prompt="El avance porcentual financiero se calcula con respecto a los recursos asignados para la acción en cada vigencia._x000a__x000a_No modifique las fórmulas y asegúrese de aplicarlas correctamente en todas las filas (acciones) y columnas (cortes)." sqref="BE9 BL9 BS9 BZ9 CG9 CN9" xr:uid="{AD1C0786-31A7-498E-BA81-A42EF1AAEC57}"/>
    <dataValidation allowBlank="1" showInputMessage="1" showErrorMessage="1" prompt="Escriba el avance acumulado financiero para cada acción formulada (recursos ejecutados en desarrollo de la acción). _x000a__x000a_" sqref="BD9 BK9 BR9 BY9 CF9 CM9" xr:uid="{F4DEA3CA-45FD-43DB-A849-E854ACBB8F5B}"/>
    <dataValidation allowBlank="1" showInputMessage="1" showErrorMessage="1" prompt="Total recurso asignado acción Ni - Total costo acción Ni" sqref="AE53 AQ53 AY53 AI53 AM53 AU53" xr:uid="{AECBFDF1-7DFC-4E19-9959-802F0E3C5220}"/>
    <dataValidation allowBlank="1" showInputMessage="1" showErrorMessage="1" prompt="Porcentaje de cumplimiento del objetivo general: Realice una sumatoria del porcentaje de cumplimiento de los objetivos específicos." sqref="BF53:BG53 BM53:BN53 BT53:BU53 CA53:CB53 CH53:CI53 CO53:CP53" xr:uid="{1B466931-B0C8-470E-AA3A-9DA400C0B0C2}"/>
    <dataValidation allowBlank="1" showInputMessage="1" showErrorMessage="1" prompt="Efectúe la diferencia entre los costos de las acciones y los recursos asignados para cada vigencia y para el agregado de las vigencias." sqref="B53" xr:uid="{CBE42411-0014-4F3D-AB59-3C72EE5A40D9}"/>
    <dataValidation allowBlank="1" showInputMessage="1" showErrorMessage="1" prompt="Recursos ejecutados (acumulados) en millones de pesos._x000a__x000a_ " sqref="BD53 BK53 BR53 BY53 CF53 CM53" xr:uid="{2AE9D493-044F-45F3-8883-50A0EA68EEF9}"/>
    <dataValidation allowBlank="1" showInputMessage="1" showErrorMessage="1" prompt="El porcentaje de avance financiero para cada corte se calcula con la formula descrita en las instrucciones (Paso 3, literal b)._x000a__x000a_Asegúrese de aplicar correctamente la fórmula, incluyendo todas las acciones que fueron formuladas en el documento._x000a_ " sqref="BE53 BL53 BS53 BZ53 CG53 CN53" xr:uid="{6BD82F0F-164C-4E33-8A5C-BB9AD40F79A0}"/>
    <dataValidation allowBlank="1" showInputMessage="1" showErrorMessage="1" prompt="Escriba la fecha de actualización del Documento CONPES. Esta fecha debe actualizarse toda vez que se envíe una versión del PAS al Grupo CONPES (instrucciones PAS. Paso 1. Datos básicos). _x000a__x000a_Formato DD/MM/AAAA." sqref="N4:Q4" xr:uid="{9DC53770-00BE-4432-954A-A405CB0F11B3}"/>
    <dataValidation type="textLength" allowBlank="1" showInputMessage="1" showErrorMessage="1" error="El número de carácteres debe estar entre 50 y 500. " prompt="Escriba el objetivo general del documento CONPES aprobado (instrucciones PAS. Paso 1. Datos básicos)._x000a_" sqref="E5" xr:uid="{9B18C54A-1EA2-42B5-A2BA-E2D2950F2C3A}">
      <formula1>50</formula1>
      <formula2>500</formula2>
    </dataValidation>
    <dataValidation allowBlank="1" showInputMessage="1" showErrorMessage="1" prompt="De acuerdo a la fecha de aprobación se mostrata el año correspondiente a cada vigencia. " sqref="X8:AC9 AE8:AX8 Z44:AA44" xr:uid="{843D46B0-3FB9-44FD-A9A7-B694F89F7564}"/>
    <dataValidation allowBlank="1" showInputMessage="1" showErrorMessage="1" prompt="1. Totalice el costos de las acciones por vigencia._x000a_2. Totalice los recursos asignados de las acciones por vigencia." sqref="U52 C52:S52" xr:uid="{A14B6EC8-E37C-4DDF-BDCC-CAAC3DC8CA8B}"/>
    <dataValidation allowBlank="1" showInputMessage="1" showErrorMessage="1" prompt="Escriba la fórmula de cálculo del indicador, teniendo en cuenta las indicaciones de la DSEPP consignadas en su Guía Metodológica. " sqref="O8:P9 O30 O33 O45:P45 O38 O25 O35 O19" xr:uid="{893FE4D7-F155-4E9F-BF55-B87FA8D75584}"/>
    <dataValidation allowBlank="1" showInputMessage="1" showErrorMessage="1" prompt="El cálculo del % cumplimiento de objetivos específicos se calcula automaticamente con la fórmula descrita en las instrucciones (Paso 3 literal c)._x000a__x000a_Actualice la fórmula conforme al número de objetivos, acciones y corte de seguimiento._x000a__x000a_" sqref="BF8:BG8 BM8:BN8 BT8:BU8 CA8:CB8 CH8:CI8 CO8:CP8" xr:uid="{10E9625D-C50F-4D80-B6CE-79E77BDF56EF}"/>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D7:D9 D16:D18 D50:D51 D28:D46" xr:uid="{16874DB6-E30D-4079-ABFE-33D1344A2501}"/>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E7:E9" xr:uid="{44AA82EF-AF07-4895-AA06-AB6493E494D2}"/>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B7:B9" xr:uid="{675CD810-F7FC-4F22-A830-B12547ECC891}"/>
    <dataValidation allowBlank="1" showInputMessage="1" showErrorMessage="1" prompt="1. Defina  en términos porcentuales la ponderación de cada objetivo de acuerdo a su nivel de importancia en el cumplimiento del objetivo general de la política._x000a_2. La suma de las ponderaciones de los objetivos debe ser igual al 100%." sqref="C7:C9" xr:uid="{D9DD0C9A-3685-4ED8-B13F-D494E4BEBDF4}"/>
    <dataValidation allowBlank="1" showInputMessage="1" showErrorMessage="1" prompt="Actualice las celdas &quot;Indicador&quot; y &quot;Financiero&quot; de cada acción para indicar el avance acumulado._x000a__x000a_Indicador se refiere al avance de la acción en terminos del indicador formulado._x000a__x000a_Financiero se refiere al avance en la ejecución de los recursos asignados." sqref="AZ7:AZ9" xr:uid="{23E99906-1317-45DF-ABD9-6D67F60E9196}"/>
    <dataValidation allowBlank="1" showInputMessage="1" showErrorMessage="1" prompt="Los indicadores de cumplimiento se clasifican en:_x000a_1. Indicadores de gestión._x000a_2. Indicadores de producto._x000a_3. Indicadores de resultado._x000a__x000a_Para mayor información consulte la Guía Metodológica de la DSEPP https://sinergia.dnp.gov.co/  _x000a_" sqref="M29:M30 M33 M50 M43:M45 M8:M12 M38:M39 M35:M36 M19 M21:M23" xr:uid="{48DCAA3B-F002-4269-B5A0-81843D65FFF2}"/>
    <dataValidation allowBlank="1" showInputMessage="1" showErrorMessage="1" prompt="Escriba el valor de la meta para cada vigencia de forma acumulada. _x000a__x000a_Elimine o adicione columnas de acuerdo al tiempo de ejecución de la política._x000a__x000a_En los casos en los que el indicador cuenta con LB por favor adicione dicho valor a las metas definidas._x000a_" sqref="S8:W9 U18:W18" xr:uid="{C79BEAFD-CD15-48B1-BA0C-5B8E6AE2523F}"/>
    <dataValidation allowBlank="1" showInputMessage="1" showErrorMessage="1" prompt="Total de los recursos asignados para cada acción al finalizar la vigencia del documento CONPES." sqref="AY8" xr:uid="{14F1A3D8-3817-4158-948E-3656DE3C7E97}"/>
    <dataValidation allowBlank="1" showInputMessage="1" showErrorMessage="1" prompt="Ver pestaña &quot;instrucciones PAS&quot; paso 3. Adicione o elimine filas conforme al número de cortes establecidos. Responda las preguntas en maximo 750 caracteres.  _x000a_" sqref="B56:B59" xr:uid="{31B20405-22B9-479D-BC11-83A5A628E110}"/>
    <dataValidation allowBlank="1" showInputMessage="1" showErrorMessage="1" prompt="La sección de seguimiento a la ejecución de las acciones debe diligenciarse una vez el documento CONPES ha sido aprobado, y debe actualizarse de acuerdo a los cortes establecidos en el documento." sqref="BA6:BN6 BP6:CP6" xr:uid="{DAB8BADC-5193-4572-B9C6-22563EC71945}"/>
    <dataValidation allowBlank="1" showInputMessage="1" showErrorMessage="1" prompt="Escriba el nombre del documento CONPES como fue aprobado en sesión CONPES (instrucciones PAS paso1. Datos básicos)." sqref="E3:W3" xr:uid="{B49F2321-B6D5-4D3E-A43D-9D4C96299E6C}"/>
    <dataValidation allowBlank="1" showInputMessage="1" showErrorMessage="1" prompt="Escriba el número del documento CONPES, que fue asignado en el momento de la publicación (instrucciones PAS paso 1. Datos Básicos)." sqref="E4:F4" xr:uid="{A636A148-7026-4672-9289-7A251A089BFF}"/>
    <dataValidation allowBlank="1" showErrorMessage="1" prompt="El avance del indicador de las acciones para cada corte se calcula con la formula descrita en las instrucciones (Paso 3, literal a)._x000a__x000a_Asegúrese de aplicar correctamente la fórmula, incluyendo todas las acciones que fueron formuladas en el documento._x000a_ " sqref="BA53:BC53 BH53:BJ53 BO53:BQ53 BV53:BX53 CC53:CE53 CJ53:CL53" xr:uid="{C9C06962-00CC-403D-99CB-ADD9696B0C66}"/>
    <dataValidation allowBlank="1" showInputMessage="1" showErrorMessage="1" prompt="La sección de Plan de Acción debe diligenciarse en el momento de la elaboración del documento CONPES." sqref="BO6 C6:AY6" xr:uid="{3513C2CE-897D-42AC-AF89-CBF89EB0CD7F}"/>
    <dataValidation allowBlank="1" showInputMessage="1" showErrorMessage="1" prompt="1. Escriba el costo de las acciones para cada vigencia._x000a_2. Escriba un estimativo cuando no tenga claridad del costeo de las acciones._x000a_3. Adicione o elimine las columnas necesarias, teniendo en cuenta el número de vigencias establecidas en el documento." sqref="Y7" xr:uid="{F5DB38EF-5BF3-4693-8F60-25FB6EBA1829}"/>
    <dataValidation type="whole" allowBlank="1" showInputMessage="1" showErrorMessage="1" sqref="W39:AC39 AB22:AC22 W29:AC29 W15 Y15:AC15 Y20:AC21 W20:W22" xr:uid="{5E35425B-437C-42FA-A017-AD9AFAD3D40D}">
      <formula1>1</formula1>
      <formula2>1000000000</formula2>
    </dataValidation>
    <dataValidation type="date" allowBlank="1" showInputMessage="1" showErrorMessage="1" error="Escriba la fecha en formato DD/MM/AAAA" sqref="L25 L14" xr:uid="{5B310D97-C9CD-4AC9-85A7-B128431383C8}">
      <formula1>36526</formula1>
      <formula2>55153</formula2>
    </dataValidation>
    <dataValidation allowBlank="1" showInputMessage="1" showErrorMessage="1" prompt="Escriba el año de la línea base." sqref="R12:R14" xr:uid="{3E7A314C-354D-4A71-A1B7-D2C54168F427}"/>
    <dataValidation type="textLength" allowBlank="1" showInputMessage="1" showErrorMessage="1" sqref="C60:CP71" xr:uid="{BC7E8245-5902-4F5E-BCFA-C474F1B4C9AE}">
      <formula1>0</formula1>
      <formula2>500</formula2>
    </dataValidation>
    <dataValidation type="custom" allowBlank="1" showInputMessage="1" showErrorMessage="1" sqref="C10 C43" xr:uid="{F298DF40-16F1-4271-8DA5-4F66BC4F6193}">
      <formula1>1</formula1>
    </dataValidation>
    <dataValidation type="textLength" allowBlank="1" showInputMessage="1" showErrorMessage="1" error="El número de carácteres debe estar entre 50 y 500. " prompt="_x000a_" sqref="X5:CP5" xr:uid="{6C8F4515-6CD5-4452-AF44-A69A57FF30CA}">
      <formula1>50</formula1>
      <formula2>500</formula2>
    </dataValidation>
    <dataValidation operator="lessThanOrEqual" allowBlank="1" showInputMessage="1" showErrorMessage="1" error="La ponderación de la acción debe ser menor a la del objetivo específico. La sumatoria de las ponderaciones de las acciones de un mismo objetivo, debe ser igual a la ponderación del objetivo. " sqref="E31:E51" xr:uid="{7EB2315B-899A-4AF9-94BA-3F6A1B44E25A}"/>
    <dataValidation type="decimal" operator="lessThanOrEqual" allowBlank="1" showInputMessage="1" showErrorMessage="1" error="La ponderación de la acción debe ser menor a la del objetivo específico. La sumatoria de las ponderaciones de las acciones de un mismo objetivo, debe ser igual a la ponderación del objetivo. " sqref="E10:E30" xr:uid="{4D715B0D-CD47-47BF-934D-2E09FE608CC7}">
      <formula1>C10</formula1>
    </dataValidation>
    <dataValidation allowBlank="1" showInputMessage="1" showErrorMessage="1" prompt="Actualice la fórmula conforme:_x000a_1) Al número de acciones de cada objetivo (adición de filas)_x000a_2) Al corte evaluado, ya que la fórmula está indicando el avance del objetivo 1 en el corte No.1" sqref="CO10:CP51 CH10:CI51 CA10:CB51 BT10:BU51 BM10:BN51 BF10:BG51" xr:uid="{F6427458-9B96-4616-A7BF-DDC43CE64893}"/>
  </dataValidations>
  <hyperlinks>
    <hyperlink ref="J11" r:id="rId1" display="ehyder.barbosa@orgsolidarias.gov.co; drubio@mintrabajo.gov.co; halzate@supersolidaria.gov.co; cgutierrez@supersolidaria.gov.co" xr:uid="{9B66D3A1-CCA9-4BAE-9121-43F745BBEB87}"/>
    <hyperlink ref="J12" r:id="rId2" display="ehyder.barbosa@orgsolidarias.gov.co" xr:uid="{8B755DB3-5280-422D-B5EC-5054838F7EBC}"/>
    <hyperlink ref="J13" r:id="rId3" display="ehyder.barbosa@orgsolidarias.gov.co" xr:uid="{CF956DF5-5D56-41FB-B54C-0A201090EE59}"/>
    <hyperlink ref="J14" r:id="rId4" xr:uid="{AF36E90D-496D-4DF6-BBB3-47AAF9B40A04}"/>
    <hyperlink ref="J26" r:id="rId5" xr:uid="{F72C1592-F470-434E-B3F1-5D9B1E4CF161}"/>
    <hyperlink ref="J30" r:id="rId6" xr:uid="{0278EAA8-5039-4611-BE80-EFA1FC32D5A1}"/>
    <hyperlink ref="J40" r:id="rId7" display="cbonilla@orgsolidarias.gov.co; drubio@mintrabajo.gov.co" xr:uid="{DD07B249-8414-4624-84DA-636A13BED534}"/>
    <hyperlink ref="J50" r:id="rId8" xr:uid="{294C8CF1-CF5E-4A4B-990C-D54767A5D9CC}"/>
    <hyperlink ref="J43" r:id="rId9" xr:uid="{6A964DF6-C38A-4E0D-AA4C-8651A4804CE0}"/>
    <hyperlink ref="J28" r:id="rId10" xr:uid="{DAE75791-0D64-4757-843D-2308EAEE7FA9}"/>
    <hyperlink ref="J32" r:id="rId11" display="cbonilla@orgsolidarias.gov.co ; dmtorres@mineducacion.gov.co" xr:uid="{CEAB4C52-A401-43CE-B48E-245A85DC8905}"/>
    <hyperlink ref="J33" r:id="rId12" display="cbonilla@orgsolidarias.gov.co" xr:uid="{16830BE7-1D97-4DB9-A023-5B3963930231}"/>
    <hyperlink ref="J34" r:id="rId13" xr:uid="{FF2783F0-9A21-4E94-AC38-12221119086D}"/>
    <hyperlink ref="J39" r:id="rId14" xr:uid="{72E58424-4AE3-4C42-90DC-B75BD9F1E04D}"/>
    <hyperlink ref="J44" r:id="rId15" xr:uid="{DB2C8610-7894-4F35-8AA2-E9436D2D4151}"/>
    <hyperlink ref="J46" r:id="rId16" xr:uid="{25730AAC-79ED-49B4-9137-D0FAB0E7737A}"/>
    <hyperlink ref="J47" r:id="rId17" xr:uid="{516A387B-1C7F-48C4-ACE3-3F192C44173D}"/>
    <hyperlink ref="J48" r:id="rId18" xr:uid="{CC17CDF3-871B-4516-96EC-C44D60017FB0}"/>
    <hyperlink ref="J41" r:id="rId19" xr:uid="{1274F28C-46CA-48A6-BA09-5C2FBE4746EC}"/>
    <hyperlink ref="J42" r:id="rId20" xr:uid="{0FBBB94C-9E6D-4BFD-8083-2A62854FF101}"/>
    <hyperlink ref="J16" r:id="rId21" xr:uid="{232EECD8-5D75-47BA-8B5D-E308C9DCF2D2}"/>
    <hyperlink ref="J17" r:id="rId22" xr:uid="{8B01FD81-34C1-4DF4-9F11-72E7D7FD8073}"/>
    <hyperlink ref="J18" r:id="rId23" xr:uid="{8FB7E564-82B9-4977-A016-7F770E99A5D4}"/>
    <hyperlink ref="J19" r:id="rId24" xr:uid="{291D6E87-BBEF-470D-B372-4ED186B9850D}"/>
    <hyperlink ref="J21" r:id="rId25" xr:uid="{25AE4440-B7FC-4236-9E55-500E38289F29}"/>
    <hyperlink ref="J22" r:id="rId26" display="halzate@supersolidaria.gov.co; cgutierrez@supersolidaria.gov.co; maribel.reyes@orgsolidarias.gov.co; drubio@mintrabajo.gov.co; emorenob@dane.gov.co " xr:uid="{F123EBE5-50FC-4745-98C7-E05F2E1066F3}"/>
    <hyperlink ref="J23" r:id="rId27" display="jpcardosot@dane.gov.co; halzate@supersolidaria.gov.co; cgutierrez@supersolidaria.gov.co; ehyder.barbosa@orgsolidarias.gov.co" xr:uid="{AF4E4A71-C088-4EA9-9810-CE67A08FA0A4}"/>
    <hyperlink ref="J24" r:id="rId28" display="halzate@supersolidaria.gov.co; cgutierrez@supersolidaria.gov.co; jpcardosot@dane.gov.co_x000a_ehyder.barbosa@orgsolidarias.gov.co; drubio@mintrabajo.gov.co;_x000a_" xr:uid="{E7048BE8-10B5-4702-B445-F5789C412A34}"/>
    <hyperlink ref="J29" r:id="rId29" display="lvargas@funcionpublica.gov.co; ehyder.barbosa@orgsolidarias.gov.co; drubio@mintrabajo.gov.co" xr:uid="{E49B0BA3-2075-41D3-8A8B-900C0F1C7CCE}"/>
    <hyperlink ref="J35" r:id="rId30" xr:uid="{BFA9EEE3-705A-4FE7-8008-CC65E3440CEE}"/>
    <hyperlink ref="J36" r:id="rId31" xr:uid="{06D44464-4A53-497C-8E11-11117F914B4A}"/>
    <hyperlink ref="J37" r:id="rId32" xr:uid="{B7D07D1D-DF5D-4959-8B96-2F3B44ABFBB6}"/>
    <hyperlink ref="J38" r:id="rId33" xr:uid="{79556A8E-9A94-4A73-BB18-70221F50010E}"/>
    <hyperlink ref="J51" r:id="rId34" xr:uid="{296947AE-1DB1-413B-B932-498544A6A958}"/>
    <hyperlink ref="J27" r:id="rId35" display="sergio.ramirez@minagricultura.gov.co" xr:uid="{AFF6CD46-44F5-4ED5-B16D-F6B6AAA170A4}"/>
    <hyperlink ref="J15" r:id="rId36" display="cjhernan@urf.gov.co" xr:uid="{8EAABAF4-409D-4C86-A002-0B93A8C3A08E}"/>
    <hyperlink ref="J20" r:id="rId37" display="Natalia.guevara@minhacienda.gov.c; jhernandez@mintrabajo.gov.co" xr:uid="{37EBB133-D145-4617-B913-B69CB4A338E9}"/>
    <hyperlink ref="J45" r:id="rId38" xr:uid="{2C37BBDA-D0B4-4903-B393-FD75A683C069}"/>
    <hyperlink ref="J49" r:id="rId39" xr:uid="{48758CB9-7090-4589-9DB1-63F009430EA2}"/>
  </hyperlinks>
  <printOptions horizontalCentered="1" verticalCentered="1"/>
  <pageMargins left="0.31496062992125984" right="0.31496062992125984" top="0.35433070866141736" bottom="0.35433070866141736" header="0.31496062992125984" footer="0.31496062992125984"/>
  <pageSetup scale="47" orientation="landscape" r:id="rId40"/>
  <headerFooter>
    <oddFooter xml:space="preserve">&amp;LF-CA-02 (VERSIÓN 11)&amp;C&amp;P&amp;RSubdirección Sectorial - Grupo CONPES </oddFooter>
  </headerFooter>
  <colBreaks count="2" manualBreakCount="2">
    <brk id="22" max="37" man="1"/>
    <brk id="51" max="1048575" man="1"/>
  </colBreaks>
  <ignoredErrors>
    <ignoredError sqref="BE53 AI52 AU52:AX52 AY53 X52" unlockedFormula="1"/>
  </ignoredErrors>
  <drawing r:id="rId41"/>
  <extLst>
    <ext xmlns:x14="http://schemas.microsoft.com/office/spreadsheetml/2009/9/main" uri="{CCE6A557-97BC-4b89-ADB6-D9C93CAAB3DF}">
      <x14:dataValidations xmlns:xm="http://schemas.microsoft.com/office/excel/2006/main" xWindow="446" yWindow="814" count="5">
        <x14:dataValidation type="list" allowBlank="1" showInputMessage="1" showErrorMessage="1" prompt="Seleccione el nombre de la dirección técnica o grupo del DNP responsable de liderar el documento CONPES (instruccones PAS. Paso 1. Datos básicos). " xr:uid="{29FE4BF4-473E-4820-BD8D-DA4F2D37A921}">
          <x14:formula1>
            <xm:f>Desplegables!$A$10:$A$26</xm:f>
          </x14:formula1>
          <xm:sqref>X4:AC4</xm:sqref>
        </x14:dataValidation>
        <x14:dataValidation type="list" allowBlank="1" showInputMessage="1" showErrorMessage="1" prompt="Los indicadores de cumplimiento se clasifican en:_x000a_1. Indicadores de gestión._x000a_2. Indicadores de producto._x000a_3. Indicadores de resultado._x000a__x000a_" xr:uid="{C7680EAB-9ACF-4F1A-A116-D817431059F6}">
          <x14:formula1>
            <xm:f>Desplegables!$A$3:$A$5</xm:f>
          </x14:formula1>
          <xm:sqref>M20</xm:sqref>
        </x14:dataValidation>
        <x14:dataValidation type="list" allowBlank="1" showInputMessage="1" showErrorMessage="1" xr:uid="{FCD750FF-DA99-4553-9ECB-A0A7B8E48864}">
          <x14:formula1>
            <xm:f>Desplegables!$B$3:$B$6</xm:f>
          </x14:formula1>
          <xm:sqref>P33 P35:P42 P29 P20:P21</xm:sqref>
        </x14:dataValidation>
        <x14:dataValidation type="list" allowBlank="1" showInputMessage="1" showErrorMessage="1" prompt="Seleccione la fuente de los recursos asignados para cada vigencia" xr:uid="{E3D0EFFC-4212-44EE-8978-4FE21511C345}">
          <x14:formula1>
            <xm:f>Desplegables!$D$28:$D$34</xm:f>
          </x14:formula1>
          <xm:sqref>AN46:AN48 AR32:AR33 AS13:AT13 AT25 AP25 AX43:AX51 AP32:AP33 AF32 AJ32:AJ33 AL32 AN32:AN33 AT32 AN44 AQ43:AT51 AN31:AT31 AO13:AP13 AN35:AN38 AV43:AV51 AF43:AF51 AP14 AF14 AS16:AT16 AH14 AN14 AJ14 AT14 AL14 AR14 AO16:AP16 AN30 AH20:AH21 AH25 AR21 AP21 AT21 AL21 AL25 AX25 AR23:AR26 AF38:AF41 AV28:AV41 AR28:AR30 AF28:AF30 AH29 AP29 AL29 AT29 AX29 AJ30 AN34:AT34 AL39:AT39 AP35:AP38 AL35:AL38 AR35:AR38 AH36 AF36 AT35:AT38 AX31:AX41 AH38:AH40 AJ35:AJ51 AR40:AR41 AT40:AT41 AN40:AN42 AP40:AP41 AL40:AL42 AJ28 AN28 AX13:AX16 AV14:AV15 AO15:AT15 AL20:AM20 AO20:AT20 AV20:AV26 AX20:AX22 AF20:AF26 AN20:AN26 AO22:AT22 AJ20:AJ26</xm:sqref>
        </x14:dataValidation>
        <x14:dataValidation type="list" allowBlank="1" showInputMessage="1" showErrorMessage="1" prompt="Seleccione el nombre de la dirección técnica o grupo del DNP responsable de liderar el documento CONPES (instruccones PAS. Paso 1. Datos básicos). " xr:uid="{CEB8604F-7976-415C-A59E-6AC9EF90A54F}">
          <x14:formula1>
            <xm:f>Desplegables!$A$10:$A$25</xm:f>
          </x14:formula1>
          <xm:sqref>AD4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74"/>
  <sheetViews>
    <sheetView showGridLines="0" zoomScale="85" zoomScaleNormal="85" zoomScaleSheetLayoutView="32" workbookViewId="0">
      <selection activeCell="B5" sqref="B5"/>
    </sheetView>
  </sheetViews>
  <sheetFormatPr baseColWidth="10" defaultColWidth="11.42578125" defaultRowHeight="12.75"/>
  <cols>
    <col min="1" max="1" width="29.5703125" customWidth="1"/>
    <col min="2" max="2" width="150.42578125" customWidth="1"/>
  </cols>
  <sheetData>
    <row r="1" spans="1:2" ht="27.75" customHeight="1">
      <c r="A1" s="377" t="s">
        <v>134</v>
      </c>
      <c r="B1" s="377"/>
    </row>
    <row r="2" spans="1:2" ht="30.75" customHeight="1">
      <c r="A2" s="93" t="s">
        <v>135</v>
      </c>
      <c r="B2" s="94" t="s">
        <v>133</v>
      </c>
    </row>
    <row r="3" spans="1:2" ht="153">
      <c r="A3" s="202" t="s">
        <v>136</v>
      </c>
      <c r="B3" s="95" t="s">
        <v>137</v>
      </c>
    </row>
    <row r="4" spans="1:2" ht="140.25">
      <c r="A4" s="376" t="s">
        <v>138</v>
      </c>
      <c r="B4" s="95" t="s">
        <v>139</v>
      </c>
    </row>
    <row r="5" spans="1:2" ht="114.75">
      <c r="A5" s="376"/>
      <c r="B5" s="111" t="s">
        <v>140</v>
      </c>
    </row>
    <row r="6" spans="1:2" ht="48" customHeight="1">
      <c r="A6" s="376"/>
      <c r="B6" s="95" t="s">
        <v>141</v>
      </c>
    </row>
    <row r="7" spans="1:2" ht="82.5" customHeight="1">
      <c r="A7" s="376"/>
      <c r="B7" s="95" t="s">
        <v>142</v>
      </c>
    </row>
    <row r="8" spans="1:2" ht="33.75" customHeight="1">
      <c r="A8" s="376"/>
      <c r="B8" s="95" t="s">
        <v>143</v>
      </c>
    </row>
    <row r="9" spans="1:2" ht="409.5">
      <c r="A9" s="376"/>
      <c r="B9" s="95" t="s">
        <v>144</v>
      </c>
    </row>
    <row r="10" spans="1:2" ht="47.25" customHeight="1">
      <c r="A10" s="376"/>
      <c r="B10" s="95" t="s">
        <v>145</v>
      </c>
    </row>
    <row r="11" spans="1:2" ht="45" customHeight="1">
      <c r="A11" s="376"/>
      <c r="B11" s="95" t="s">
        <v>146</v>
      </c>
    </row>
    <row r="12" spans="1:2" ht="41.25" customHeight="1">
      <c r="A12" s="376"/>
      <c r="B12" s="95" t="s">
        <v>147</v>
      </c>
    </row>
    <row r="13" spans="1:2" ht="270.75" customHeight="1">
      <c r="A13" s="376" t="s">
        <v>148</v>
      </c>
      <c r="B13" s="122" t="s">
        <v>149</v>
      </c>
    </row>
    <row r="14" spans="1:2" ht="242.25">
      <c r="A14" s="376"/>
      <c r="B14" s="96" t="s">
        <v>150</v>
      </c>
    </row>
    <row r="15" spans="1:2" ht="355.5" customHeight="1">
      <c r="A15" s="376"/>
      <c r="B15" s="96" t="s">
        <v>151</v>
      </c>
    </row>
    <row r="16" spans="1:2" ht="180" customHeight="1">
      <c r="A16" s="202" t="s">
        <v>152</v>
      </c>
      <c r="B16" s="124" t="s">
        <v>153</v>
      </c>
    </row>
    <row r="18" spans="1:2" ht="16.5" thickBot="1">
      <c r="A18" s="377" t="s">
        <v>154</v>
      </c>
      <c r="B18" s="377"/>
    </row>
    <row r="19" spans="1:2" ht="17.25" thickTop="1" thickBot="1">
      <c r="A19" s="2" t="s">
        <v>135</v>
      </c>
      <c r="B19" s="3" t="s">
        <v>133</v>
      </c>
    </row>
    <row r="20" spans="1:2" ht="45.95" customHeight="1" thickTop="1">
      <c r="A20" s="384" t="s">
        <v>155</v>
      </c>
      <c r="B20" s="86" t="s">
        <v>156</v>
      </c>
    </row>
    <row r="21" spans="1:2" ht="33" customHeight="1">
      <c r="A21" s="385"/>
      <c r="B21" s="87" t="s">
        <v>157</v>
      </c>
    </row>
    <row r="22" spans="1:2" ht="57.75" customHeight="1">
      <c r="A22" s="385"/>
      <c r="B22" s="88" t="s">
        <v>158</v>
      </c>
    </row>
    <row r="23" spans="1:2" ht="33.75" customHeight="1">
      <c r="A23" s="385"/>
      <c r="B23" s="88" t="s">
        <v>159</v>
      </c>
    </row>
    <row r="24" spans="1:2" ht="59.25" customHeight="1">
      <c r="A24" s="385"/>
      <c r="B24" s="88" t="s">
        <v>160</v>
      </c>
    </row>
    <row r="25" spans="1:2" ht="26.25" customHeight="1">
      <c r="A25" s="385" t="s">
        <v>161</v>
      </c>
      <c r="B25" s="88" t="s">
        <v>162</v>
      </c>
    </row>
    <row r="26" spans="1:2" ht="20.25" customHeight="1">
      <c r="A26" s="385"/>
      <c r="B26" s="88" t="s">
        <v>163</v>
      </c>
    </row>
    <row r="27" spans="1:2" ht="25.5" customHeight="1">
      <c r="A27" s="385"/>
      <c r="B27" s="88" t="s">
        <v>164</v>
      </c>
    </row>
    <row r="28" spans="1:2" ht="59.25" customHeight="1">
      <c r="A28" s="385"/>
      <c r="B28" s="88" t="s">
        <v>165</v>
      </c>
    </row>
    <row r="29" spans="1:2" ht="68.25" customHeight="1">
      <c r="A29" s="385"/>
      <c r="B29" s="88" t="s">
        <v>166</v>
      </c>
    </row>
    <row r="30" spans="1:2" ht="59.25" customHeight="1">
      <c r="A30" s="385"/>
      <c r="B30" s="88" t="s">
        <v>167</v>
      </c>
    </row>
    <row r="31" spans="1:2" ht="43.5" customHeight="1">
      <c r="A31" s="385"/>
      <c r="B31" s="88" t="s">
        <v>168</v>
      </c>
    </row>
    <row r="32" spans="1:2" ht="30" customHeight="1">
      <c r="A32" s="385"/>
      <c r="B32" s="88" t="s">
        <v>169</v>
      </c>
    </row>
    <row r="33" spans="1:12" ht="32.25" customHeight="1">
      <c r="A33" s="385"/>
      <c r="B33" s="88" t="s">
        <v>170</v>
      </c>
    </row>
    <row r="34" spans="1:12" ht="175.5" customHeight="1">
      <c r="A34" s="385" t="s">
        <v>171</v>
      </c>
      <c r="B34" s="89" t="s">
        <v>172</v>
      </c>
    </row>
    <row r="35" spans="1:12" ht="59.25" customHeight="1">
      <c r="A35" s="385"/>
      <c r="B35" s="88" t="s">
        <v>173</v>
      </c>
      <c r="C35" s="84"/>
      <c r="D35" s="84"/>
      <c r="E35" s="84"/>
      <c r="F35" s="84"/>
      <c r="G35" s="84"/>
      <c r="H35" s="84"/>
      <c r="I35" s="84"/>
      <c r="J35" s="84"/>
      <c r="K35" s="84"/>
      <c r="L35" s="84"/>
    </row>
    <row r="36" spans="1:12" ht="38.25" customHeight="1">
      <c r="A36" s="203" t="s">
        <v>174</v>
      </c>
      <c r="B36" s="92" t="s">
        <v>175</v>
      </c>
      <c r="C36" s="85"/>
      <c r="D36" s="85"/>
      <c r="E36" s="85"/>
      <c r="F36" s="85"/>
      <c r="G36" s="85"/>
      <c r="H36" s="85"/>
      <c r="I36" s="85"/>
      <c r="J36" s="85"/>
      <c r="K36" s="85"/>
      <c r="L36" s="84"/>
    </row>
    <row r="37" spans="1:12" ht="38.25" customHeight="1" thickBot="1">
      <c r="A37" s="90" t="s">
        <v>176</v>
      </c>
      <c r="B37" s="91" t="s">
        <v>177</v>
      </c>
      <c r="C37" s="85"/>
      <c r="D37" s="85"/>
      <c r="E37" s="85"/>
      <c r="F37" s="85"/>
      <c r="G37" s="85"/>
      <c r="H37" s="85"/>
      <c r="I37" s="85"/>
      <c r="J37" s="85"/>
      <c r="K37" s="85"/>
      <c r="L37" s="84"/>
    </row>
    <row r="38" spans="1:12" ht="13.5" thickTop="1"/>
    <row r="41" spans="1:12" ht="13.5" thickBot="1"/>
    <row r="42" spans="1:12" ht="27.75" customHeight="1" thickTop="1" thickBot="1">
      <c r="A42" s="382" t="s">
        <v>178</v>
      </c>
      <c r="B42" s="383"/>
    </row>
    <row r="43" spans="1:12" ht="30.75" customHeight="1" thickTop="1">
      <c r="A43" s="378" t="s">
        <v>179</v>
      </c>
      <c r="B43" s="379"/>
    </row>
    <row r="44" spans="1:12" ht="27.75" customHeight="1">
      <c r="A44" s="378" t="s">
        <v>180</v>
      </c>
      <c r="B44" s="379"/>
    </row>
    <row r="45" spans="1:12" ht="27.75" customHeight="1">
      <c r="A45" s="378" t="s">
        <v>181</v>
      </c>
      <c r="B45" s="379"/>
    </row>
    <row r="46" spans="1:12" ht="27.75" customHeight="1" thickBot="1">
      <c r="A46" s="380" t="s">
        <v>182</v>
      </c>
      <c r="B46" s="381"/>
    </row>
    <row r="47" spans="1:12" ht="13.5" thickTop="1"/>
    <row r="49" spans="1:16" ht="18">
      <c r="A49" s="386"/>
      <c r="B49" s="389"/>
      <c r="C49" s="389"/>
      <c r="D49" s="389"/>
      <c r="E49" s="389"/>
      <c r="F49" s="389"/>
      <c r="G49" s="389"/>
      <c r="H49" s="389"/>
      <c r="I49" s="389"/>
      <c r="J49" s="389"/>
      <c r="K49" s="389"/>
    </row>
    <row r="50" spans="1:16" ht="18">
      <c r="A50" s="386"/>
      <c r="B50" s="206"/>
      <c r="C50" s="206"/>
      <c r="D50" s="206"/>
      <c r="E50" s="206"/>
      <c r="F50" s="206"/>
      <c r="G50" s="206"/>
      <c r="H50" s="206"/>
      <c r="I50" s="206"/>
      <c r="J50" s="206"/>
      <c r="K50" s="206"/>
      <c r="L50" s="80"/>
      <c r="M50" s="80"/>
      <c r="N50" s="80"/>
      <c r="O50" s="80"/>
      <c r="P50" s="80"/>
    </row>
    <row r="51" spans="1:16" ht="18.75">
      <c r="A51" s="386"/>
      <c r="B51" s="206"/>
      <c r="C51" s="70"/>
      <c r="D51" s="70"/>
      <c r="E51" s="70"/>
      <c r="F51" s="70"/>
      <c r="G51" s="69"/>
      <c r="H51" s="69"/>
      <c r="I51" s="69"/>
      <c r="J51" s="70"/>
      <c r="K51" s="206"/>
      <c r="L51" s="80"/>
      <c r="M51" s="80"/>
      <c r="N51" s="80"/>
      <c r="O51" s="80"/>
      <c r="P51" s="80"/>
    </row>
    <row r="52" spans="1:16" ht="18">
      <c r="A52" s="386"/>
      <c r="B52" s="71"/>
      <c r="C52" s="201"/>
      <c r="D52" s="70"/>
      <c r="E52" s="201"/>
      <c r="F52" s="70"/>
      <c r="G52" s="201"/>
      <c r="H52" s="70"/>
      <c r="I52" s="201"/>
      <c r="J52" s="70"/>
      <c r="K52" s="207"/>
      <c r="L52" s="80"/>
      <c r="M52" s="80"/>
      <c r="N52" s="80"/>
      <c r="O52" s="80"/>
      <c r="P52" s="80"/>
    </row>
    <row r="53" spans="1:16" ht="18.75">
      <c r="A53" s="386"/>
      <c r="B53" s="68"/>
      <c r="C53" s="207"/>
      <c r="D53" s="207"/>
      <c r="E53" s="68"/>
      <c r="F53" s="207"/>
      <c r="G53" s="71"/>
      <c r="H53" s="67"/>
      <c r="I53" s="67"/>
      <c r="J53" s="207"/>
      <c r="K53" s="207"/>
      <c r="L53" s="80"/>
      <c r="M53" s="80"/>
      <c r="N53" s="80"/>
      <c r="O53" s="80"/>
      <c r="P53" s="80"/>
    </row>
    <row r="54" spans="1:16" ht="18.75">
      <c r="A54" s="386"/>
      <c r="B54" s="68"/>
      <c r="C54" s="207"/>
      <c r="D54" s="207"/>
      <c r="E54" s="68"/>
      <c r="F54" s="207"/>
      <c r="G54" s="71"/>
      <c r="H54" s="67"/>
      <c r="I54" s="67"/>
      <c r="J54" s="207"/>
      <c r="K54" s="207"/>
      <c r="L54" s="80"/>
      <c r="M54" s="80"/>
      <c r="N54" s="80"/>
      <c r="O54" s="80"/>
      <c r="P54" s="80"/>
    </row>
    <row r="55" spans="1:16" ht="18">
      <c r="A55" s="386"/>
      <c r="B55" s="207"/>
      <c r="C55" s="207"/>
      <c r="D55" s="207"/>
      <c r="E55" s="207"/>
      <c r="F55" s="207"/>
      <c r="G55" s="207"/>
      <c r="H55" s="207"/>
      <c r="I55" s="207"/>
      <c r="J55" s="207"/>
      <c r="K55" s="207"/>
      <c r="L55" s="80"/>
      <c r="M55" s="80"/>
      <c r="N55" s="80"/>
      <c r="O55" s="80"/>
      <c r="P55" s="80"/>
    </row>
    <row r="56" spans="1:16" ht="18">
      <c r="A56" s="390"/>
      <c r="B56" s="374"/>
      <c r="C56" s="374"/>
      <c r="D56" s="389"/>
      <c r="E56" s="389"/>
      <c r="F56" s="389"/>
      <c r="G56" s="389"/>
      <c r="H56" s="389"/>
      <c r="I56" s="389"/>
      <c r="J56" s="389"/>
      <c r="K56" s="389"/>
      <c r="L56" s="80"/>
      <c r="M56" s="80"/>
      <c r="N56" s="80"/>
      <c r="O56" s="80"/>
      <c r="P56" s="80"/>
    </row>
    <row r="57" spans="1:16" ht="18">
      <c r="A57" s="390"/>
      <c r="B57" s="374"/>
      <c r="C57" s="374"/>
      <c r="D57" s="375"/>
      <c r="E57" s="375"/>
      <c r="F57" s="375"/>
      <c r="G57" s="375"/>
      <c r="H57" s="375"/>
      <c r="I57" s="375"/>
      <c r="J57" s="375"/>
      <c r="K57" s="375"/>
      <c r="L57" s="80"/>
      <c r="M57" s="80"/>
      <c r="N57" s="80"/>
      <c r="O57" s="80"/>
      <c r="P57" s="80"/>
    </row>
    <row r="58" spans="1:16" ht="18">
      <c r="A58" s="390"/>
      <c r="B58" s="200"/>
      <c r="C58" s="200"/>
      <c r="D58" s="375"/>
      <c r="E58" s="375"/>
      <c r="F58" s="375"/>
      <c r="G58" s="375"/>
      <c r="H58" s="375"/>
      <c r="I58" s="375"/>
      <c r="J58" s="375"/>
      <c r="K58" s="375"/>
      <c r="L58" s="80"/>
      <c r="M58" s="80"/>
      <c r="N58" s="80"/>
      <c r="O58" s="80"/>
      <c r="P58" s="80"/>
    </row>
    <row r="59" spans="1:16" ht="18">
      <c r="A59" s="390"/>
      <c r="B59" s="391"/>
      <c r="C59" s="391"/>
      <c r="D59" s="375"/>
      <c r="E59" s="375"/>
      <c r="F59" s="375"/>
      <c r="G59" s="375"/>
      <c r="H59" s="375"/>
      <c r="I59" s="375"/>
      <c r="J59" s="375"/>
      <c r="K59" s="375"/>
      <c r="L59" s="80"/>
      <c r="M59" s="80"/>
      <c r="N59" s="80"/>
      <c r="O59" s="80"/>
      <c r="P59" s="80"/>
    </row>
    <row r="60" spans="1:16" ht="18">
      <c r="A60" s="390"/>
      <c r="B60" s="374"/>
      <c r="C60" s="374"/>
      <c r="D60" s="392"/>
      <c r="E60" s="392"/>
      <c r="F60" s="392"/>
      <c r="G60" s="392"/>
      <c r="H60" s="392"/>
      <c r="I60" s="392"/>
      <c r="J60" s="392"/>
      <c r="K60" s="392"/>
      <c r="L60" s="80"/>
      <c r="M60" s="80"/>
      <c r="N60" s="80"/>
      <c r="O60" s="80"/>
      <c r="P60" s="80"/>
    </row>
    <row r="61" spans="1:16" ht="18">
      <c r="A61" s="390"/>
      <c r="B61" s="374"/>
      <c r="C61" s="374"/>
      <c r="D61" s="375"/>
      <c r="E61" s="375"/>
      <c r="F61" s="375"/>
      <c r="G61" s="375"/>
      <c r="H61" s="375"/>
      <c r="I61" s="375"/>
      <c r="J61" s="375"/>
      <c r="K61" s="375"/>
      <c r="L61" s="80"/>
      <c r="M61" s="80"/>
      <c r="N61" s="80"/>
      <c r="O61" s="80"/>
      <c r="P61" s="80"/>
    </row>
    <row r="62" spans="1:16" ht="18">
      <c r="A62" s="386"/>
      <c r="B62" s="387"/>
      <c r="C62" s="387"/>
      <c r="D62" s="387"/>
      <c r="E62" s="387"/>
      <c r="F62" s="387"/>
      <c r="G62" s="387"/>
      <c r="H62" s="387"/>
      <c r="I62" s="387"/>
      <c r="J62" s="387"/>
      <c r="K62" s="387"/>
      <c r="L62" s="80"/>
      <c r="M62" s="80"/>
      <c r="N62" s="80"/>
      <c r="O62" s="80"/>
      <c r="P62" s="80"/>
    </row>
    <row r="63" spans="1:16" ht="18">
      <c r="A63" s="386"/>
      <c r="B63" s="205"/>
      <c r="C63" s="205"/>
      <c r="D63" s="205"/>
      <c r="E63" s="205"/>
      <c r="F63" s="205"/>
      <c r="G63" s="205"/>
      <c r="H63" s="205"/>
      <c r="I63" s="205"/>
      <c r="J63" s="205"/>
      <c r="K63" s="205"/>
      <c r="L63" s="80"/>
      <c r="M63" s="80"/>
      <c r="N63" s="80"/>
      <c r="O63" s="80"/>
      <c r="P63" s="80"/>
    </row>
    <row r="64" spans="1:16" ht="18">
      <c r="A64" s="386"/>
      <c r="B64" s="65"/>
      <c r="C64" s="82"/>
      <c r="D64" s="205"/>
      <c r="E64" s="66"/>
      <c r="F64" s="81"/>
      <c r="G64" s="205"/>
      <c r="H64" s="66"/>
      <c r="I64" s="205"/>
      <c r="J64" s="205"/>
      <c r="K64" s="205"/>
    </row>
    <row r="65" spans="1:11" ht="18">
      <c r="A65" s="386"/>
      <c r="B65" s="388"/>
      <c r="C65" s="388"/>
      <c r="D65" s="388"/>
      <c r="E65" s="388"/>
      <c r="F65" s="388"/>
      <c r="G65" s="388"/>
      <c r="H65" s="388"/>
      <c r="I65" s="388"/>
      <c r="J65" s="388"/>
      <c r="K65" s="388"/>
    </row>
    <row r="66" spans="1:11" ht="18">
      <c r="A66" s="386"/>
      <c r="B66" s="389"/>
      <c r="C66" s="389"/>
      <c r="D66" s="389"/>
      <c r="E66" s="389"/>
      <c r="F66" s="389"/>
      <c r="G66" s="389"/>
      <c r="H66" s="389"/>
      <c r="I66" s="389"/>
      <c r="J66" s="389"/>
      <c r="K66" s="389"/>
    </row>
    <row r="67" spans="1:11" ht="18">
      <c r="A67" s="386"/>
      <c r="B67" s="200"/>
      <c r="C67" s="200"/>
      <c r="D67" s="200"/>
      <c r="E67" s="200"/>
      <c r="F67" s="200"/>
      <c r="G67" s="200"/>
      <c r="H67" s="200"/>
      <c r="I67" s="200"/>
      <c r="J67" s="200"/>
      <c r="K67" s="200"/>
    </row>
    <row r="68" spans="1:11" ht="18.75">
      <c r="A68" s="386"/>
      <c r="B68" s="68"/>
      <c r="C68" s="70"/>
      <c r="D68" s="70"/>
      <c r="E68" s="70"/>
      <c r="F68" s="70"/>
      <c r="G68" s="69"/>
      <c r="H68" s="69"/>
      <c r="I68" s="69"/>
      <c r="J68" s="70"/>
      <c r="K68" s="207"/>
    </row>
    <row r="69" spans="1:11" ht="18.75">
      <c r="A69" s="386"/>
      <c r="B69" s="68"/>
      <c r="C69" s="207"/>
      <c r="D69" s="207"/>
      <c r="E69" s="68"/>
      <c r="F69" s="207"/>
      <c r="G69" s="83"/>
      <c r="H69" s="83"/>
      <c r="I69" s="71"/>
      <c r="J69" s="207"/>
      <c r="K69" s="207"/>
    </row>
    <row r="70" spans="1:11" ht="18.75">
      <c r="A70" s="386"/>
      <c r="B70" s="68"/>
      <c r="C70" s="201"/>
      <c r="D70" s="207"/>
      <c r="E70" s="207"/>
      <c r="F70" s="68"/>
      <c r="G70" s="207"/>
      <c r="H70" s="67"/>
      <c r="I70" s="67"/>
      <c r="J70" s="207"/>
      <c r="K70" s="207"/>
    </row>
    <row r="71" spans="1:11" ht="18">
      <c r="A71" s="204"/>
      <c r="B71" s="387"/>
      <c r="C71" s="387"/>
      <c r="D71" s="387"/>
      <c r="E71" s="387"/>
      <c r="F71" s="387"/>
      <c r="G71" s="387"/>
      <c r="H71" s="387"/>
      <c r="I71" s="387"/>
      <c r="J71" s="387"/>
      <c r="K71" s="387"/>
    </row>
    <row r="72" spans="1:11" ht="18">
      <c r="A72" s="204"/>
      <c r="B72" s="387"/>
      <c r="C72" s="387"/>
      <c r="D72" s="387"/>
      <c r="E72" s="387"/>
      <c r="F72" s="387"/>
      <c r="G72" s="387"/>
      <c r="H72" s="387"/>
      <c r="I72" s="387"/>
      <c r="J72" s="387"/>
      <c r="K72" s="387"/>
    </row>
    <row r="73" spans="1:11" ht="18">
      <c r="A73" s="204"/>
      <c r="B73" s="387"/>
      <c r="C73" s="387"/>
      <c r="D73" s="387"/>
      <c r="E73" s="387"/>
      <c r="F73" s="387"/>
      <c r="G73" s="387"/>
      <c r="H73" s="387"/>
      <c r="I73" s="387"/>
      <c r="J73" s="387"/>
      <c r="K73" s="387"/>
    </row>
    <row r="74" spans="1:11" ht="18">
      <c r="A74" s="204"/>
      <c r="B74" s="387"/>
      <c r="C74" s="387"/>
      <c r="D74" s="387"/>
      <c r="E74" s="387"/>
      <c r="F74" s="387"/>
      <c r="G74" s="387"/>
      <c r="H74" s="387"/>
      <c r="I74" s="387"/>
      <c r="J74" s="387"/>
      <c r="K74" s="387"/>
    </row>
  </sheetData>
  <mergeCells count="35">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 ref="A62:A65"/>
    <mergeCell ref="B62:K62"/>
    <mergeCell ref="B65:K65"/>
    <mergeCell ref="A66:A70"/>
    <mergeCell ref="B66:K66"/>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s>
  <printOptions horizontalCentered="1" verticalCentered="1"/>
  <pageMargins left="0.23622047244094491" right="0.23622047244094491" top="0.74803149606299213" bottom="0.74803149606299213" header="0.31496062992125984" footer="0.31496062992125984"/>
  <pageSetup scale="58" fitToHeight="0" orientation="portrait" r:id="rId1"/>
  <headerFooter>
    <oddFooter xml:space="preserve">&amp;LF-CA-02 (VERSIÓN 10)&amp;C&amp;P&amp;RSubdirección Sectorial - Grupo CONPES </oddFooter>
  </headerFooter>
  <rowBreaks count="1" manualBreakCount="1">
    <brk id="20" max="16383" man="1"/>
  </rowBreaks>
  <colBreaks count="1" manualBreakCount="1">
    <brk id="2" max="7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51"/>
  <sheetViews>
    <sheetView workbookViewId="0">
      <selection activeCell="B3" sqref="B3"/>
    </sheetView>
  </sheetViews>
  <sheetFormatPr baseColWidth="10" defaultColWidth="11.42578125" defaultRowHeight="12.75"/>
  <sheetData>
    <row r="2" spans="1:20">
      <c r="A2" s="1" t="s">
        <v>33</v>
      </c>
      <c r="B2" s="1" t="s">
        <v>36</v>
      </c>
      <c r="C2" s="1"/>
    </row>
    <row r="3" spans="1:20">
      <c r="A3" t="s">
        <v>69</v>
      </c>
      <c r="B3" s="37" t="s">
        <v>183</v>
      </c>
      <c r="C3" s="37"/>
    </row>
    <row r="4" spans="1:20">
      <c r="A4" t="s">
        <v>89</v>
      </c>
      <c r="B4" s="37" t="s">
        <v>71</v>
      </c>
      <c r="C4" s="37"/>
    </row>
    <row r="5" spans="1:20">
      <c r="A5" s="37" t="s">
        <v>113</v>
      </c>
      <c r="B5" s="37" t="s">
        <v>184</v>
      </c>
      <c r="C5" s="37"/>
    </row>
    <row r="6" spans="1:20">
      <c r="B6" s="37" t="s">
        <v>185</v>
      </c>
    </row>
    <row r="8" spans="1:20" ht="13.5" thickBot="1"/>
    <row r="9" spans="1:20" s="4" customFormat="1" ht="105">
      <c r="A9" s="4" t="s">
        <v>186</v>
      </c>
      <c r="B9" s="4" t="s">
        <v>187</v>
      </c>
      <c r="C9" s="113"/>
      <c r="D9" s="4" t="s">
        <v>188</v>
      </c>
      <c r="E9" s="4" t="s">
        <v>189</v>
      </c>
      <c r="F9" s="4" t="s">
        <v>190</v>
      </c>
      <c r="G9" s="4" t="s">
        <v>191</v>
      </c>
      <c r="H9" s="4" t="s">
        <v>192</v>
      </c>
      <c r="I9" s="4" t="s">
        <v>193</v>
      </c>
      <c r="J9" s="4" t="s">
        <v>194</v>
      </c>
      <c r="K9" s="4" t="s">
        <v>195</v>
      </c>
      <c r="L9" s="4" t="s">
        <v>196</v>
      </c>
      <c r="M9" s="4" t="s">
        <v>197</v>
      </c>
      <c r="N9" s="4" t="s">
        <v>198</v>
      </c>
      <c r="O9" s="4" t="s">
        <v>199</v>
      </c>
      <c r="P9" s="4" t="s">
        <v>200</v>
      </c>
      <c r="Q9" s="4" t="s">
        <v>201</v>
      </c>
      <c r="R9" s="4" t="s">
        <v>202</v>
      </c>
      <c r="S9" s="4" t="s">
        <v>203</v>
      </c>
      <c r="T9" s="4" t="s">
        <v>204</v>
      </c>
    </row>
    <row r="10" spans="1:20" ht="114.75">
      <c r="A10" s="5" t="s">
        <v>205</v>
      </c>
      <c r="B10" s="16" t="s">
        <v>192</v>
      </c>
      <c r="C10" s="6"/>
      <c r="D10" s="7" t="s">
        <v>206</v>
      </c>
      <c r="E10" s="8" t="s">
        <v>207</v>
      </c>
      <c r="F10" s="8" t="s">
        <v>208</v>
      </c>
      <c r="G10" s="114"/>
      <c r="H10" s="8" t="s">
        <v>209</v>
      </c>
      <c r="I10" s="9" t="s">
        <v>210</v>
      </c>
      <c r="J10" s="9" t="s">
        <v>211</v>
      </c>
      <c r="K10" s="8" t="s">
        <v>212</v>
      </c>
      <c r="L10" s="8" t="s">
        <v>213</v>
      </c>
      <c r="M10" s="8" t="s">
        <v>214</v>
      </c>
      <c r="N10" s="9" t="s">
        <v>215</v>
      </c>
      <c r="O10" s="9" t="s">
        <v>216</v>
      </c>
      <c r="P10" s="9" t="s">
        <v>217</v>
      </c>
      <c r="Q10" s="9" t="s">
        <v>201</v>
      </c>
      <c r="R10" s="9" t="s">
        <v>202</v>
      </c>
      <c r="S10" s="10" t="s">
        <v>203</v>
      </c>
      <c r="T10" s="10" t="s">
        <v>218</v>
      </c>
    </row>
    <row r="11" spans="1:20" ht="120">
      <c r="A11" s="115" t="s">
        <v>219</v>
      </c>
      <c r="B11" s="117" t="s">
        <v>220</v>
      </c>
      <c r="C11" s="6"/>
      <c r="D11" s="7" t="s">
        <v>221</v>
      </c>
      <c r="E11" s="8" t="s">
        <v>222</v>
      </c>
      <c r="F11" s="8" t="s">
        <v>223</v>
      </c>
      <c r="G11" s="8"/>
      <c r="H11" s="8" t="s">
        <v>224</v>
      </c>
      <c r="I11" s="9" t="s">
        <v>225</v>
      </c>
      <c r="J11" s="9" t="s">
        <v>226</v>
      </c>
      <c r="K11" s="8" t="s">
        <v>227</v>
      </c>
      <c r="L11" s="8" t="s">
        <v>228</v>
      </c>
      <c r="M11" s="8" t="s">
        <v>229</v>
      </c>
      <c r="N11" s="9" t="s">
        <v>230</v>
      </c>
      <c r="O11" s="9" t="s">
        <v>231</v>
      </c>
      <c r="P11" s="9" t="s">
        <v>232</v>
      </c>
      <c r="Q11" s="12"/>
      <c r="R11" s="9"/>
      <c r="S11" s="13"/>
      <c r="T11" s="13"/>
    </row>
    <row r="12" spans="1:20" ht="90">
      <c r="A12" s="5" t="s">
        <v>233</v>
      </c>
      <c r="B12" s="6" t="s">
        <v>189</v>
      </c>
      <c r="C12" s="6"/>
      <c r="D12" s="7" t="s">
        <v>234</v>
      </c>
      <c r="E12" s="8" t="s">
        <v>235</v>
      </c>
      <c r="F12" s="8" t="s">
        <v>236</v>
      </c>
      <c r="G12" s="8"/>
      <c r="H12" s="11"/>
      <c r="I12" s="9" t="s">
        <v>237</v>
      </c>
      <c r="J12" s="9" t="s">
        <v>238</v>
      </c>
      <c r="K12" s="14"/>
      <c r="L12" s="11"/>
      <c r="M12" s="11"/>
      <c r="N12" s="11"/>
      <c r="O12" s="9" t="s">
        <v>239</v>
      </c>
      <c r="P12" s="9" t="s">
        <v>240</v>
      </c>
      <c r="Q12" s="12"/>
      <c r="R12" s="9"/>
      <c r="S12" s="13"/>
      <c r="T12" s="13"/>
    </row>
    <row r="13" spans="1:20" ht="51">
      <c r="A13" s="5" t="s">
        <v>241</v>
      </c>
      <c r="B13" s="6" t="s">
        <v>196</v>
      </c>
      <c r="C13" s="6"/>
      <c r="D13" s="7" t="s">
        <v>242</v>
      </c>
      <c r="E13" s="8"/>
      <c r="F13" s="8"/>
      <c r="G13" s="8"/>
      <c r="H13" s="11"/>
      <c r="I13" s="9"/>
      <c r="J13" s="9" t="s">
        <v>243</v>
      </c>
      <c r="K13" s="14"/>
      <c r="L13" s="11"/>
      <c r="M13" s="11"/>
      <c r="N13" s="11"/>
      <c r="O13" s="9"/>
      <c r="P13" s="9" t="s">
        <v>244</v>
      </c>
      <c r="Q13" s="12"/>
      <c r="R13" s="15"/>
      <c r="S13" s="13"/>
      <c r="T13" s="13"/>
    </row>
    <row r="14" spans="1:20" ht="45">
      <c r="A14" s="5" t="s">
        <v>6</v>
      </c>
      <c r="B14" s="6" t="s">
        <v>194</v>
      </c>
      <c r="C14" s="16"/>
      <c r="D14" s="15"/>
      <c r="E14" s="11"/>
      <c r="F14" s="11"/>
      <c r="G14" s="11"/>
      <c r="H14" s="11"/>
      <c r="I14" s="11"/>
      <c r="J14" s="8" t="s">
        <v>245</v>
      </c>
      <c r="K14" s="11"/>
      <c r="L14" s="11"/>
      <c r="M14" s="11"/>
      <c r="N14" s="11"/>
      <c r="O14" s="11"/>
      <c r="P14" s="11"/>
      <c r="Q14" s="12"/>
      <c r="R14" s="15"/>
      <c r="S14" s="13"/>
      <c r="T14" s="13"/>
    </row>
    <row r="15" spans="1:20" ht="38.25">
      <c r="A15" s="5" t="s">
        <v>246</v>
      </c>
      <c r="B15" s="6" t="s">
        <v>197</v>
      </c>
      <c r="C15" s="6"/>
      <c r="D15" s="11"/>
      <c r="E15" s="11"/>
      <c r="F15" s="11"/>
      <c r="G15" s="11"/>
      <c r="H15" s="11"/>
      <c r="I15" s="11"/>
      <c r="J15" s="11"/>
      <c r="K15" s="11"/>
      <c r="L15" s="11"/>
      <c r="M15" s="11"/>
      <c r="N15" s="11"/>
      <c r="O15" s="11"/>
      <c r="P15" s="11"/>
      <c r="Q15" s="11"/>
      <c r="R15" s="15"/>
      <c r="S15" s="13"/>
      <c r="T15" s="13"/>
    </row>
    <row r="16" spans="1:20" ht="38.25">
      <c r="A16" s="5" t="s">
        <v>247</v>
      </c>
      <c r="B16" s="6" t="s">
        <v>199</v>
      </c>
      <c r="C16" s="6"/>
      <c r="D16" s="11"/>
      <c r="E16" s="11"/>
      <c r="F16" s="11"/>
      <c r="G16" s="11"/>
      <c r="H16" s="11"/>
      <c r="I16" s="11"/>
      <c r="J16" s="11"/>
      <c r="K16" s="11"/>
      <c r="L16" s="11"/>
      <c r="M16" s="11"/>
      <c r="N16" s="11"/>
      <c r="O16" s="11"/>
      <c r="P16" s="11"/>
      <c r="Q16" s="11"/>
      <c r="R16" s="11"/>
      <c r="S16" s="13"/>
      <c r="T16" s="13"/>
    </row>
    <row r="17" spans="1:20" ht="51">
      <c r="A17" s="5" t="s">
        <v>248</v>
      </c>
      <c r="B17" s="6" t="s">
        <v>198</v>
      </c>
      <c r="C17" s="6"/>
      <c r="D17" s="11"/>
      <c r="E17" s="11"/>
      <c r="F17" s="11"/>
      <c r="G17" s="11"/>
      <c r="H17" s="11"/>
      <c r="I17" s="11"/>
      <c r="J17" s="11"/>
      <c r="K17" s="11"/>
      <c r="L17" s="11"/>
      <c r="M17" s="11"/>
      <c r="N17" s="11"/>
      <c r="O17" s="11"/>
      <c r="P17" s="11"/>
      <c r="Q17" s="11"/>
      <c r="R17" s="11"/>
      <c r="S17" s="13"/>
      <c r="T17" s="13"/>
    </row>
    <row r="18" spans="1:20" ht="51">
      <c r="A18" s="5" t="s">
        <v>249</v>
      </c>
      <c r="B18" s="6" t="s">
        <v>193</v>
      </c>
      <c r="C18" s="6"/>
      <c r="D18" s="11"/>
      <c r="E18" s="11"/>
      <c r="F18" s="11"/>
      <c r="G18" s="11"/>
      <c r="H18" s="11"/>
      <c r="I18" s="11"/>
      <c r="J18" s="11"/>
      <c r="K18" s="11"/>
      <c r="L18" s="11"/>
      <c r="M18" s="11"/>
      <c r="N18" s="11"/>
      <c r="O18" s="11"/>
      <c r="P18" s="11"/>
      <c r="Q18" s="11"/>
      <c r="R18" s="11"/>
      <c r="S18" s="13"/>
      <c r="T18" s="13"/>
    </row>
    <row r="19" spans="1:20" ht="51">
      <c r="A19" s="5" t="s">
        <v>250</v>
      </c>
      <c r="B19" s="6" t="s">
        <v>188</v>
      </c>
      <c r="C19" s="6"/>
      <c r="D19" s="11"/>
      <c r="E19" s="11"/>
      <c r="F19" s="11"/>
      <c r="G19" s="11"/>
      <c r="H19" s="11"/>
      <c r="I19" s="11"/>
      <c r="J19" s="11"/>
      <c r="K19" s="11"/>
      <c r="L19" s="11"/>
      <c r="M19" s="11"/>
      <c r="N19" s="11"/>
      <c r="O19" s="11"/>
      <c r="P19" s="11"/>
      <c r="Q19" s="11"/>
      <c r="R19" s="11"/>
      <c r="S19" s="13"/>
      <c r="T19" s="13"/>
    </row>
    <row r="20" spans="1:20" ht="51">
      <c r="A20" s="5" t="s">
        <v>251</v>
      </c>
      <c r="B20" s="6" t="s">
        <v>195</v>
      </c>
      <c r="C20" s="6"/>
      <c r="D20" s="11"/>
      <c r="E20" s="11"/>
      <c r="F20" s="11"/>
      <c r="G20" s="11"/>
      <c r="H20" s="11"/>
      <c r="I20" s="11"/>
      <c r="J20" s="11"/>
      <c r="K20" s="11"/>
      <c r="L20" s="11"/>
      <c r="M20" s="11"/>
      <c r="N20" s="11"/>
      <c r="O20" s="11"/>
      <c r="P20" s="11"/>
      <c r="Q20" s="11"/>
      <c r="R20" s="11"/>
      <c r="S20" s="13"/>
      <c r="T20" s="13"/>
    </row>
    <row r="21" spans="1:20" ht="63.75">
      <c r="A21" s="5" t="s">
        <v>252</v>
      </c>
      <c r="B21" s="6" t="s">
        <v>200</v>
      </c>
      <c r="C21" s="6"/>
      <c r="D21" s="11"/>
      <c r="E21" s="11"/>
      <c r="F21" s="11"/>
      <c r="G21" s="11"/>
      <c r="H21" s="11"/>
      <c r="I21" s="11"/>
      <c r="J21" s="11"/>
      <c r="K21" s="11"/>
      <c r="L21" s="11"/>
      <c r="M21" s="11"/>
      <c r="N21" s="11"/>
      <c r="O21" s="11"/>
      <c r="P21" s="11"/>
      <c r="Q21" s="11"/>
      <c r="R21" s="11"/>
      <c r="S21" s="13"/>
      <c r="T21" s="13"/>
    </row>
    <row r="22" spans="1:20" ht="51">
      <c r="A22" s="5" t="s">
        <v>253</v>
      </c>
      <c r="B22" s="6" t="s">
        <v>191</v>
      </c>
      <c r="C22" s="6"/>
      <c r="D22" s="11"/>
      <c r="E22" s="11"/>
      <c r="F22" s="11"/>
      <c r="G22" s="11"/>
      <c r="H22" s="11"/>
      <c r="I22" s="11"/>
      <c r="J22" s="11"/>
      <c r="K22" s="11"/>
      <c r="L22" s="11"/>
      <c r="M22" s="11"/>
      <c r="N22" s="11"/>
      <c r="O22" s="11"/>
      <c r="P22" s="11"/>
      <c r="Q22" s="11"/>
      <c r="R22" s="11"/>
      <c r="S22" s="13"/>
      <c r="T22" s="13"/>
    </row>
    <row r="23" spans="1:20" ht="51">
      <c r="A23" s="5" t="s">
        <v>254</v>
      </c>
      <c r="B23" s="6" t="s">
        <v>190</v>
      </c>
      <c r="C23" s="6"/>
      <c r="D23" s="11"/>
      <c r="E23" s="11"/>
      <c r="F23" s="11"/>
      <c r="G23" s="11"/>
      <c r="H23" s="11"/>
      <c r="I23" s="11"/>
      <c r="J23" s="11"/>
      <c r="K23" s="11"/>
      <c r="L23" s="11"/>
      <c r="M23" s="11"/>
      <c r="N23" s="11"/>
      <c r="O23" s="11"/>
      <c r="P23" s="11"/>
      <c r="Q23" s="11"/>
      <c r="R23" s="11"/>
      <c r="S23" s="13"/>
      <c r="T23" s="13"/>
    </row>
    <row r="24" spans="1:20" ht="38.25">
      <c r="A24" s="5" t="s">
        <v>255</v>
      </c>
      <c r="B24" s="6" t="s">
        <v>201</v>
      </c>
      <c r="C24" s="6"/>
      <c r="D24" s="11"/>
      <c r="E24" s="11"/>
      <c r="F24" s="11"/>
      <c r="G24" s="11"/>
      <c r="H24" s="11"/>
      <c r="I24" s="11"/>
      <c r="J24" s="11"/>
      <c r="K24" s="11"/>
      <c r="L24" s="11"/>
      <c r="M24" s="11"/>
      <c r="N24" s="11"/>
      <c r="O24" s="11"/>
      <c r="P24" s="11"/>
      <c r="Q24" s="11"/>
      <c r="R24" s="11"/>
      <c r="S24" s="13"/>
      <c r="T24" s="13"/>
    </row>
    <row r="25" spans="1:20" ht="39" thickBot="1">
      <c r="A25" s="17" t="s">
        <v>256</v>
      </c>
      <c r="B25" s="18" t="s">
        <v>257</v>
      </c>
      <c r="C25" s="18"/>
      <c r="D25" s="19"/>
      <c r="E25" s="19"/>
      <c r="F25" s="19"/>
      <c r="G25" s="19"/>
      <c r="H25" s="19"/>
      <c r="I25" s="19"/>
      <c r="J25" s="19"/>
      <c r="K25" s="19"/>
      <c r="L25" s="19"/>
      <c r="M25" s="19"/>
      <c r="N25" s="19"/>
      <c r="O25" s="19"/>
      <c r="P25" s="19"/>
      <c r="Q25" s="19"/>
      <c r="R25" s="19"/>
      <c r="S25" s="20"/>
      <c r="T25" s="20"/>
    </row>
    <row r="26" spans="1:20" ht="39" thickBot="1">
      <c r="A26" s="116" t="s">
        <v>258</v>
      </c>
      <c r="B26" s="118" t="s">
        <v>202</v>
      </c>
      <c r="C26" s="18"/>
      <c r="D26" s="19"/>
      <c r="E26" s="19"/>
      <c r="F26" s="19"/>
      <c r="G26" s="19"/>
      <c r="H26" s="19"/>
      <c r="I26" s="19"/>
      <c r="J26" s="19"/>
      <c r="K26" s="19"/>
      <c r="L26" s="19"/>
      <c r="M26" s="19"/>
      <c r="N26" s="19"/>
      <c r="O26" s="19"/>
      <c r="P26" s="19"/>
      <c r="Q26" s="19"/>
      <c r="R26" s="19"/>
      <c r="S26" s="20"/>
      <c r="T26" s="20"/>
    </row>
    <row r="28" spans="1:20" ht="15">
      <c r="A28" s="108"/>
      <c r="B28" s="109"/>
      <c r="C28" s="109"/>
      <c r="D28" s="112" t="s">
        <v>259</v>
      </c>
      <c r="E28" s="110"/>
    </row>
    <row r="29" spans="1:20" ht="15">
      <c r="A29" s="110"/>
      <c r="B29" s="109"/>
      <c r="C29" s="109"/>
      <c r="D29" s="112" t="s">
        <v>72</v>
      </c>
      <c r="E29" s="110"/>
    </row>
    <row r="30" spans="1:20" ht="15">
      <c r="A30" s="110"/>
      <c r="B30" s="109"/>
      <c r="C30" s="109"/>
      <c r="D30" s="112" t="s">
        <v>99</v>
      </c>
      <c r="E30" s="110"/>
    </row>
    <row r="31" spans="1:20" ht="15">
      <c r="A31" s="110"/>
      <c r="B31" s="109"/>
      <c r="C31" s="109"/>
      <c r="D31" s="112" t="s">
        <v>260</v>
      </c>
      <c r="E31" s="110"/>
    </row>
    <row r="32" spans="1:20" ht="15">
      <c r="A32" s="110"/>
      <c r="B32" s="109"/>
      <c r="C32" s="109"/>
      <c r="D32" s="112" t="s">
        <v>261</v>
      </c>
      <c r="E32" s="110"/>
    </row>
    <row r="33" spans="1:6" ht="15">
      <c r="A33" s="110"/>
      <c r="B33" s="109"/>
      <c r="C33" s="109"/>
      <c r="D33" s="112" t="s">
        <v>262</v>
      </c>
      <c r="E33" s="110"/>
    </row>
    <row r="34" spans="1:6" ht="15">
      <c r="A34" s="110"/>
      <c r="B34" s="109"/>
      <c r="C34" s="109"/>
      <c r="D34" s="112" t="s">
        <v>103</v>
      </c>
      <c r="E34" s="110"/>
    </row>
    <row r="35" spans="1:6">
      <c r="A35" s="110"/>
      <c r="B35" s="109"/>
      <c r="C35" s="109"/>
      <c r="D35" s="110" t="str">
        <f>CONCATENATE($A$35," ",B35)</f>
        <v xml:space="preserve"> </v>
      </c>
      <c r="E35" s="110"/>
    </row>
    <row r="36" spans="1:6">
      <c r="A36" s="110"/>
      <c r="B36" s="109"/>
      <c r="C36" s="109"/>
      <c r="D36" s="110" t="str">
        <f t="shared" ref="D36:D40" si="0">CONCATENATE($A$35," ",B36)</f>
        <v xml:space="preserve"> </v>
      </c>
      <c r="E36" s="110"/>
    </row>
    <row r="37" spans="1:6">
      <c r="A37" s="110"/>
      <c r="B37" s="109"/>
      <c r="C37" s="109"/>
      <c r="D37" s="110" t="str">
        <f t="shared" si="0"/>
        <v xml:space="preserve"> </v>
      </c>
      <c r="E37" s="110"/>
    </row>
    <row r="38" spans="1:6">
      <c r="A38" s="110"/>
      <c r="B38" s="109"/>
      <c r="C38" s="109"/>
      <c r="D38" s="110" t="str">
        <f t="shared" si="0"/>
        <v xml:space="preserve"> </v>
      </c>
      <c r="E38" s="110"/>
    </row>
    <row r="39" spans="1:6">
      <c r="A39" s="110"/>
      <c r="B39" s="109"/>
      <c r="C39" s="109"/>
      <c r="D39" s="110" t="str">
        <f t="shared" si="0"/>
        <v xml:space="preserve"> </v>
      </c>
      <c r="E39" s="110"/>
    </row>
    <row r="40" spans="1:6">
      <c r="A40" s="110"/>
      <c r="B40" s="109"/>
      <c r="C40" s="109"/>
      <c r="D40" s="110" t="str">
        <f t="shared" si="0"/>
        <v xml:space="preserve"> </v>
      </c>
      <c r="E40" s="110"/>
    </row>
    <row r="41" spans="1:6">
      <c r="A41" s="110"/>
      <c r="B41" s="109"/>
      <c r="C41" s="109"/>
      <c r="D41" s="110" t="str">
        <f t="shared" ref="D41:D50" si="1">CONCATENATE($A$41," ",B41)</f>
        <v xml:space="preserve"> </v>
      </c>
      <c r="E41" s="110"/>
    </row>
    <row r="42" spans="1:6">
      <c r="A42" s="110"/>
      <c r="B42" s="109"/>
      <c r="C42" s="109"/>
      <c r="D42" s="110" t="str">
        <f t="shared" si="1"/>
        <v xml:space="preserve"> </v>
      </c>
      <c r="E42" s="110"/>
    </row>
    <row r="43" spans="1:6">
      <c r="A43" s="110"/>
      <c r="B43" s="109"/>
      <c r="C43" s="109"/>
      <c r="D43" s="110" t="str">
        <f t="shared" si="1"/>
        <v xml:space="preserve"> </v>
      </c>
      <c r="E43" s="110"/>
    </row>
    <row r="44" spans="1:6">
      <c r="A44" s="110"/>
      <c r="B44" s="109"/>
      <c r="C44" s="109"/>
      <c r="D44" s="110" t="str">
        <f t="shared" si="1"/>
        <v xml:space="preserve"> </v>
      </c>
      <c r="E44" s="109"/>
      <c r="F44" s="109"/>
    </row>
    <row r="45" spans="1:6">
      <c r="A45" s="110"/>
      <c r="B45" s="109"/>
      <c r="C45" s="109"/>
      <c r="D45" s="110" t="str">
        <f t="shared" si="1"/>
        <v xml:space="preserve"> </v>
      </c>
      <c r="E45" s="109"/>
      <c r="F45" s="109"/>
    </row>
    <row r="46" spans="1:6">
      <c r="B46" s="109"/>
      <c r="C46" s="109"/>
      <c r="D46" s="110" t="str">
        <f t="shared" si="1"/>
        <v xml:space="preserve"> </v>
      </c>
      <c r="E46" s="109"/>
      <c r="F46" s="109"/>
    </row>
    <row r="47" spans="1:6">
      <c r="B47" s="109"/>
      <c r="C47" s="109"/>
      <c r="D47" s="110" t="str">
        <f t="shared" si="1"/>
        <v xml:space="preserve"> </v>
      </c>
      <c r="E47" s="109"/>
      <c r="F47" s="109"/>
    </row>
    <row r="48" spans="1:6">
      <c r="B48" s="109"/>
      <c r="C48" s="109"/>
      <c r="D48" s="110" t="str">
        <f t="shared" si="1"/>
        <v xml:space="preserve"> </v>
      </c>
      <c r="E48" s="109"/>
      <c r="F48" s="109"/>
    </row>
    <row r="49" spans="2:6">
      <c r="B49" s="109"/>
      <c r="C49" s="109"/>
      <c r="D49" s="110" t="str">
        <f t="shared" si="1"/>
        <v xml:space="preserve"> </v>
      </c>
      <c r="E49" s="109"/>
      <c r="F49" s="109"/>
    </row>
    <row r="50" spans="2:6">
      <c r="B50" s="109"/>
      <c r="C50" s="109"/>
      <c r="D50" s="110" t="str">
        <f t="shared" si="1"/>
        <v xml:space="preserve"> </v>
      </c>
      <c r="E50" s="109"/>
      <c r="F50" s="109"/>
    </row>
    <row r="51" spans="2:6">
      <c r="B51" s="109"/>
      <c r="C51" s="109"/>
      <c r="D51" s="110" t="str">
        <f>CONCATENATE($A$51," ",B51)</f>
        <v xml:space="preserve"> </v>
      </c>
    </row>
  </sheetData>
  <sortState xmlns:xlrd2="http://schemas.microsoft.com/office/spreadsheetml/2017/richdata2" ref="A10:B26">
    <sortCondition ref="A1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f7f7f6b-44e7-444a-90a4-d02bbf46acb6">DNPOI-34-4810</_dlc_DocId>
    <_dlc_DocIdUrl xmlns="af7f7f6b-44e7-444a-90a4-d02bbf46acb6">
      <Url>https://colaboracion.dnp.gov.co/CDT/_layouts/15/DocIdRedir.aspx?ID=DNPOI-34-4810</Url>
      <Description>DNPOI-34-4810</Description>
    </_dlc_DocIdUrl>
    <TaxCatchAll xmlns="e66aed62-a72c-4c01-bbea-3ea55ab832f6">
      <Value>7</Value>
    </TaxCatchAll>
    <Titulo_x0020_Largo xmlns="09e71aba-2254-4bf9-bde9-fe551177c8ee" xsi:nil="true"/>
    <Orden xmlns="f101e02d-4ff8-4063-91eb-a350a6e10ce7">2</Orden>
    <Audiencias_x0020_de_x0020_destino xmlns="f101e02d-4ff8-4063-91eb-a350a6e10ce7" xsi:nil="true"/>
    <Añio xmlns="09e71aba-2254-4bf9-bde9-fe551177c8ee">2021</Añio>
    <Fecha_x0020_Documento xmlns="09e71aba-2254-4bf9-bde9-fe551177c8ee">2021-09-27T05:00:00+00:00</Fecha_x0020_Documento>
    <Número xmlns="09e71aba-2254-4bf9-bde9-fe551177c8ee">4051</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8" ma:contentTypeDescription="Documento conpes" ma:contentTypeScope="" ma:versionID="39a299e2a9b228647a1ac2dacaa8a9ce">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441f0c4c3728511ed06a3750137e4826"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element ref="ns3:Titulo_x0020_Larg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element name="Titulo_x0020_Largo" ma:index="22" nillable="true" ma:displayName="Titulo Largo" ma:internalName="Titulo_x0020_Larg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A154F4-C5D7-4A04-A025-8E0E4A8DAE79}"/>
</file>

<file path=customXml/itemProps2.xml><?xml version="1.0" encoding="utf-8"?>
<ds:datastoreItem xmlns:ds="http://schemas.openxmlformats.org/officeDocument/2006/customXml" ds:itemID="{AF6C94FF-E4D5-4555-9D59-FDF55321A475}"/>
</file>

<file path=customXml/itemProps3.xml><?xml version="1.0" encoding="utf-8"?>
<ds:datastoreItem xmlns:ds="http://schemas.openxmlformats.org/officeDocument/2006/customXml" ds:itemID="{9D8818C2-9FCD-413E-8A0E-57A35D1EEF44}"/>
</file>

<file path=customXml/itemProps4.xml><?xml version="1.0" encoding="utf-8"?>
<ds:datastoreItem xmlns:ds="http://schemas.openxmlformats.org/officeDocument/2006/customXml" ds:itemID="{68DB1DDE-92F9-4DE1-AD6A-5507ECD879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 Plan acción seguimiento</vt:lpstr>
      <vt:lpstr>Instrucciones PAS</vt:lpstr>
      <vt:lpstr>Desplegables</vt:lpstr>
      <vt:lpstr>' Plan acción seguimiento'!Área_de_impresión</vt:lpstr>
      <vt:lpstr>'Instrucciones PAS'!Área_de_impresión</vt:lpstr>
    </vt:vector>
  </TitlesOfParts>
  <Manager/>
  <Company>DNP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Documento CONPES 4051</dc:title>
  <dc:subject/>
  <dc:creator>DNP</dc:creator>
  <cp:keywords/>
  <dc:description/>
  <cp:lastModifiedBy>Lilian Vanessa Ramirez Ardila</cp:lastModifiedBy>
  <cp:revision/>
  <dcterms:created xsi:type="dcterms:W3CDTF">2008-04-24T15:07:06Z</dcterms:created>
  <dcterms:modified xsi:type="dcterms:W3CDTF">2021-09-30T19:16:02Z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19038ed5-9b1a-42dd-b43b-5e153a1b6acb</vt:lpwstr>
  </property>
  <property fmtid="{D5CDD505-2E9C-101B-9397-08002B2CF9AE}" pid="4" name="Tipo Conpes">
    <vt:lpwstr>7;#CONPES Económicos|7c1a6167-1b5b-496e-b1b4-75ec465787d9</vt:lpwstr>
  </property>
</Properties>
</file>