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showInkAnnotation="0" autoCompressPictures="0"/>
  <bookViews>
    <workbookView xWindow="0" yWindow="180" windowWidth="20730" windowHeight="11700" tabRatio="500" firstSheet="1" activeTab="5"/>
  </bookViews>
  <sheets>
    <sheet name="Acerno_Cache_XXXXX" sheetId="4" state="veryHidden" r:id="rId1"/>
    <sheet name="Plan_Estratégico_Sectorial" sheetId="2" r:id="rId2"/>
    <sheet name="Hoja3" sheetId="7" state="hidden" r:id="rId3"/>
    <sheet name="Hoja1" sheetId="5" state="hidden" r:id="rId4"/>
    <sheet name="Hoja2" sheetId="6" state="hidden" r:id="rId5"/>
    <sheet name="Avance I TRIMES  PES" sheetId="8" r:id="rId6"/>
    <sheet name="Hoja4" sheetId="9" r:id="rId7"/>
  </sheets>
  <externalReferences>
    <externalReference r:id="rId8"/>
  </externalReferences>
  <definedNames>
    <definedName name="_xlnm._FilterDatabase" localSheetId="5" hidden="1">'Avance I TRIMES  PES'!$A$4:$W$68</definedName>
    <definedName name="_xlnm._FilterDatabase" localSheetId="1" hidden="1">Plan_Estratégico_Sectorial!$A$8:$S$8</definedName>
    <definedName name="_xlnm.Print_Area" localSheetId="1">Plan_Estratégico_Sectorial!$A$1:$R$72</definedName>
    <definedName name="_xlnm.Print_Titles" localSheetId="5">'Avance I TRIMES  PES'!$4:$4</definedName>
    <definedName name="_xlnm.Print_Titles" localSheetId="4">Hoja2!$3:$3</definedName>
    <definedName name="_xlnm.Print_Titles" localSheetId="1">Plan_Estratégico_Sectorial!$1:$9</definedName>
  </definedNames>
  <calcPr calcId="145621"/>
</workbook>
</file>

<file path=xl/calcChain.xml><?xml version="1.0" encoding="utf-8"?>
<calcChain xmlns="http://schemas.openxmlformats.org/spreadsheetml/2006/main">
  <c r="V16" i="8" l="1"/>
  <c r="V15" i="8"/>
  <c r="D34" i="9"/>
  <c r="B61" i="9"/>
  <c r="B60" i="9"/>
  <c r="B59" i="9"/>
  <c r="B56" i="9"/>
  <c r="B55" i="9"/>
  <c r="B54" i="9"/>
  <c r="B53" i="9"/>
  <c r="B52" i="9"/>
  <c r="B51" i="9"/>
  <c r="B50" i="9"/>
  <c r="B49" i="9"/>
  <c r="B48" i="9"/>
  <c r="B47" i="9"/>
  <c r="B46" i="9"/>
  <c r="B44" i="9"/>
  <c r="B43" i="9"/>
  <c r="B42" i="9"/>
  <c r="B40" i="9"/>
  <c r="B36" i="9"/>
  <c r="B32" i="9"/>
  <c r="B31" i="9"/>
  <c r="B30" i="9"/>
  <c r="B29" i="9"/>
  <c r="B28" i="9"/>
  <c r="B27" i="9"/>
  <c r="B26" i="9"/>
  <c r="B25" i="9"/>
  <c r="B23" i="9"/>
  <c r="B20" i="9"/>
  <c r="B19" i="9"/>
  <c r="B18" i="9"/>
  <c r="B17" i="9"/>
  <c r="B16" i="9"/>
  <c r="B14" i="9"/>
  <c r="B13" i="9"/>
  <c r="B12" i="9"/>
  <c r="B11" i="9"/>
  <c r="B9" i="9"/>
  <c r="B8" i="9"/>
  <c r="B1" i="9"/>
  <c r="A42" i="9"/>
  <c r="A41" i="9"/>
  <c r="A40" i="9"/>
  <c r="A39" i="9"/>
  <c r="A38" i="9"/>
  <c r="A37" i="9"/>
  <c r="A36" i="9"/>
  <c r="A35" i="9"/>
  <c r="A34" i="9"/>
  <c r="A33" i="9"/>
  <c r="A32" i="9"/>
  <c r="A31" i="9"/>
  <c r="A30" i="9"/>
  <c r="A29" i="9"/>
  <c r="A27" i="9"/>
  <c r="A26" i="9"/>
  <c r="A25" i="9"/>
  <c r="A24" i="9"/>
  <c r="A23" i="9"/>
  <c r="A21" i="9"/>
  <c r="A20" i="9"/>
  <c r="A19" i="9"/>
  <c r="A18" i="9"/>
  <c r="A17" i="9"/>
  <c r="A16" i="9"/>
  <c r="A15" i="9"/>
  <c r="A14" i="9"/>
  <c r="A13" i="9"/>
  <c r="A12" i="9"/>
  <c r="A11" i="9"/>
  <c r="A10" i="9"/>
  <c r="A9" i="9"/>
  <c r="A8" i="9"/>
  <c r="A7" i="9"/>
  <c r="A6" i="9"/>
  <c r="A5" i="9"/>
  <c r="A4" i="9"/>
  <c r="A3" i="9"/>
  <c r="A2" i="9"/>
  <c r="A1" i="9"/>
  <c r="V64" i="8"/>
  <c r="V63" i="8"/>
  <c r="V48" i="8"/>
  <c r="V46" i="8"/>
  <c r="V44" i="8"/>
  <c r="V34" i="8"/>
  <c r="V29" i="8"/>
  <c r="V27" i="8"/>
  <c r="V23" i="8"/>
  <c r="V22" i="8"/>
  <c r="V21" i="8"/>
  <c r="V20" i="8"/>
  <c r="V18" i="8"/>
  <c r="V17" i="8"/>
  <c r="V47" i="8" l="1"/>
  <c r="V5" i="8" l="1"/>
  <c r="AA29" i="8" l="1"/>
  <c r="Z29" i="8"/>
  <c r="AB29" i="8" l="1"/>
  <c r="N23" i="8"/>
  <c r="N42" i="8" l="1"/>
  <c r="J42" i="8"/>
  <c r="I42" i="8"/>
  <c r="M45" i="8"/>
  <c r="N45" i="8" s="1"/>
  <c r="K45" i="8"/>
  <c r="N41" i="8"/>
  <c r="I41" i="8"/>
  <c r="K24" i="8"/>
  <c r="L24" i="8" l="1"/>
  <c r="M24" i="8" s="1"/>
  <c r="V24" i="8"/>
  <c r="J55" i="8"/>
  <c r="V68" i="8" l="1"/>
  <c r="H61" i="2"/>
</calcChain>
</file>

<file path=xl/comments1.xml><?xml version="1.0" encoding="utf-8"?>
<comments xmlns="http://schemas.openxmlformats.org/spreadsheetml/2006/main">
  <authors>
    <author>Sbonfanteo</author>
  </authors>
  <commentList>
    <comment ref="F35" authorId="0">
      <text>
        <r>
          <rPr>
            <b/>
            <sz val="9"/>
            <color indexed="81"/>
            <rFont val="Tahoma"/>
            <family val="2"/>
          </rPr>
          <t>Sbonfanteo:</t>
        </r>
        <r>
          <rPr>
            <sz val="9"/>
            <color indexed="81"/>
            <rFont val="Tahoma"/>
            <family val="2"/>
          </rPr>
          <t xml:space="preserve">
Se cambia la línea base y la meta, debido a que el valor regirstrado es diferente al que se envió en la ficha ténica del indicador.</t>
        </r>
      </text>
    </comment>
  </commentList>
</comments>
</file>

<file path=xl/comments2.xml><?xml version="1.0" encoding="utf-8"?>
<comments xmlns="http://schemas.openxmlformats.org/spreadsheetml/2006/main">
  <authors>
    <author>Sbonfanteo</author>
    <author>Angela Maria Arango Giraldo</author>
  </authors>
  <commentList>
    <comment ref="H29" authorId="0">
      <text>
        <r>
          <rPr>
            <b/>
            <sz val="9"/>
            <color indexed="81"/>
            <rFont val="Tahoma"/>
            <family val="2"/>
          </rPr>
          <t>Sbonfanteo:</t>
        </r>
        <r>
          <rPr>
            <sz val="9"/>
            <color indexed="81"/>
            <rFont val="Tahoma"/>
            <family val="2"/>
          </rPr>
          <t xml:space="preserve">
Se cambia la línea base y la meta, debido a que el valor regirstrado es diferente al que se envió en la ficha ténica del indicador.</t>
        </r>
      </text>
    </comment>
    <comment ref="W29" authorId="1">
      <text>
        <r>
          <rPr>
            <b/>
            <sz val="9"/>
            <color indexed="81"/>
            <rFont val="Tahoma"/>
            <family val="2"/>
          </rPr>
          <t>Angela Maria Arango Giraldo:</t>
        </r>
        <r>
          <rPr>
            <sz val="9"/>
            <color indexed="81"/>
            <rFont val="Tahoma"/>
            <family val="2"/>
          </rPr>
          <t xml:space="preserve">
Fecha de reporte: SIGER ABRIL 6 DE 2016</t>
        </r>
      </text>
    </comment>
  </commentList>
</comments>
</file>

<file path=xl/sharedStrings.xml><?xml version="1.0" encoding="utf-8"?>
<sst xmlns="http://schemas.openxmlformats.org/spreadsheetml/2006/main" count="1306" uniqueCount="283">
  <si>
    <t>META CUATRIENIO</t>
  </si>
  <si>
    <t>Colpensiones</t>
  </si>
  <si>
    <t>INDICADOR</t>
    <phoneticPr fontId="24" type="noConversion"/>
  </si>
  <si>
    <t>PESO PONDERADO</t>
  </si>
  <si>
    <t>PILAR PND</t>
  </si>
  <si>
    <t>LÍNEA DE BASE</t>
  </si>
  <si>
    <t>ESTRATEGIAS</t>
    <phoneticPr fontId="24" type="noConversion"/>
  </si>
  <si>
    <t>1. Promover la protección de los derechos fundamentales del trabajo y la promoción del diálogo social, la concertación, la conciliación y la erradicación del trabajo infantil a través de la articulación efectiva de las entidades.</t>
  </si>
  <si>
    <t>2. Fomentar la dinámica de los mercados laborales para que sean, incluyentes y adaptables a las particularidades de cada región, permitiendo así el desarrollo económico y social de las regiones en condiciones de equidad</t>
  </si>
  <si>
    <t>3. Crear  condiciones laborales para la población ocupada que contribuyan a la generación  de empleo, la formalización laboral, la movilidad laboral, la formación y capacitación del recurso humano en el marco del principio del trabajo decente .</t>
  </si>
  <si>
    <t>4. Fortalecer el Sistema de Seguridad Social mediante la promoción y la equidad de la cobertura de afiliación en pensiones, riesgos laborales,  subsidio familiar, el reconocimiento de servicios sociales complementarios  y la protección de manera progresiva de los ingresos de las personas en su vejez.</t>
  </si>
  <si>
    <t>5.  Fortalecer las instituciones del Sector Trabajo y la rendición de cuentas en ejercicio del Buen Gobierno, en búsqueda de la modernización, eficiencia y eficacia.</t>
  </si>
  <si>
    <t xml:space="preserve">* Por la calidad del Trabajo y las Empresas Productivas
*Por la Erradicación del Trabajo Infantil                                       </t>
  </si>
  <si>
    <t>* Por el Empleo como un Servicio Público
* Por la calidad del Trabajo y las Empresas Productivas</t>
  </si>
  <si>
    <t>* Por la Formalización
* Por la Calidad del Trabajo y las Empresas Productivas</t>
  </si>
  <si>
    <t>* Por la calidad del Trabajo y las Empresas Productivas
*Por la Protección a la Vejez</t>
  </si>
  <si>
    <t>Empresas afiliadas a cajas de compensación familiar</t>
  </si>
  <si>
    <t xml:space="preserve">Garantizar la igualdad de oportunidades para todos, contribuyendo a la preservación y la formación de capital humano y social, para el mejoramiento de la calidad de vida de las personas y el fomento de la movilidad social. </t>
  </si>
  <si>
    <t>Personas vinculadas a los beneficios económicos periódicos</t>
  </si>
  <si>
    <t xml:space="preserve"> </t>
  </si>
  <si>
    <t xml:space="preserve">Mejorar la efectividad de la gestión pública y el servicio al ciudadano a nivel nacional y territorial. </t>
  </si>
  <si>
    <t>Contar con mercados laborales sólidos y adaptables que promuevan la inclusión en igualdad de condiciones para toda la población de acuerdo con sus capacidades y que reconozcan las particularidades locales frente a la especialización de la oferta, permitiendo así el desarrollo económico y social de las regiones en mejores condiciones de equidad</t>
  </si>
  <si>
    <t>Lograr  mejores  condiciones  laborales  para  la  población ocupada,  en  desarrollo  del  principio  del trabajo decente, con plena protección social y ambientes laborales propicios, de tal forma que la productividad del país aumente</t>
  </si>
  <si>
    <t>* Por la Calidad del Trabajo y las Empresas Productivas</t>
  </si>
  <si>
    <t>Impulsar y fortalecer la formación pertinente para el trabajo</t>
  </si>
  <si>
    <t xml:space="preserve">    Promover una gestión pública transparente que facilite el acceso a la información pública y prevenga la corrupción. </t>
  </si>
  <si>
    <t>* Por el Empleo como un Servicio Público.</t>
  </si>
  <si>
    <t>Redes o cadenas productivas promovidas o dinamizadas</t>
  </si>
  <si>
    <t>Programas de formación diseñados o actualizados.</t>
  </si>
  <si>
    <t xml:space="preserve">Número de personas  beneficiadas a través de procesos de fomento o fortalecimeinto en organizaciones en marcha. </t>
  </si>
  <si>
    <t>Número de nuevas organizaciones de economía solidaria registradas.</t>
  </si>
  <si>
    <t>Población orientada laboralmente y remitidas a servicios de gestión y colocación</t>
  </si>
  <si>
    <t>Número de vacantes inscritas en el Servicio Público de Empleo (Anual)</t>
  </si>
  <si>
    <t>Número de puntos de atención de la Red Pública de Prestadores del SPE a nivel nacional</t>
  </si>
  <si>
    <t>Personas víctimas del conflicto armado que acceden a servicios de gestión y colocación laboral</t>
  </si>
  <si>
    <t>Número de personas participantes del programa de empleo temporal rural</t>
  </si>
  <si>
    <t>Movilidad Social</t>
  </si>
  <si>
    <t>Generar alternativas para el acceso a un empleo de calidad y el aseguramiento frente a la falta de ingresos y los riesgos laborales</t>
  </si>
  <si>
    <t>Colombia equitativa y sin pobreza extrema</t>
  </si>
  <si>
    <t>Avanzar hacia la garantía del goce efectivo de derechos de las víctimas del conflicto armado en Colombia</t>
  </si>
  <si>
    <t>Colombia en paz</t>
  </si>
  <si>
    <t>Establecer un apoyo oportuno frente a los riesgos que afectan el bienestar de la población y los mecanismos para la protección de las condiciones de vida de las personas</t>
  </si>
  <si>
    <t>META 2015</t>
  </si>
  <si>
    <t>META 2016</t>
  </si>
  <si>
    <t>Por la Protección a la Vejez</t>
  </si>
  <si>
    <t>Generar alternativas para crear empleos de calidad y acceder al
aseguramiento ante la falta de ingresos y los riesgos laborales.</t>
  </si>
  <si>
    <t>Movilidad social</t>
  </si>
  <si>
    <t>Garantizar los mínimos vitales y avanzar en el fortalecimiento de las
capacidades de la población en pobreza extrema para su efectiva inclusión social y
productiva (Sistema de Promoción Social).</t>
  </si>
  <si>
    <t>Implementar estrategia para promover el modelo asociativo solidario, como herramienta para la generación de ingresos propuesta a la mesa de generación de ingresos</t>
  </si>
  <si>
    <t>Colombia equitativa y sin pobreza extrema 
Colombia la más educada</t>
  </si>
  <si>
    <t>Afianzar la lucha contra la corrupción, transparencia y rendición de cuentas</t>
  </si>
  <si>
    <t>Buen Gobierno</t>
  </si>
  <si>
    <t>ESTRATEGIA TRANSVERSAL PND</t>
  </si>
  <si>
    <t xml:space="preserve">Movilidad social  </t>
  </si>
  <si>
    <t xml:space="preserve">Promover el desarrollo económico incluyente del país y sus regiones
</t>
  </si>
  <si>
    <t xml:space="preserve">Garantizar la igualdad de oportunidades para todos, contribuyendo a la preservación y la formación de capital humano y social, para el mejoramiento de la calidad de vida de las personas y el fomento de la movilidad social
</t>
  </si>
  <si>
    <t>Garantizar la igualdad de oportunidades para todos, contribuyendo a la preservación y la formación de capital humano y social, para el mejoramiento de la calidad de vida de las personas y el fomento de la movilidad social</t>
  </si>
  <si>
    <t xml:space="preserve">Reducir la pobreza moderada y consolidar la clase media
</t>
  </si>
  <si>
    <t>Seguridad y  justicia para la paz</t>
  </si>
  <si>
    <t>Tasa de Trabajo Infantil</t>
  </si>
  <si>
    <t>Programas implementados para la prevención y disminución del trabajo infantil en sectores estratégicos</t>
  </si>
  <si>
    <t>TIPO DE INDICADOR</t>
  </si>
  <si>
    <t>Tasa de Desempleo jóvenes (14 - 28 años)  Conpes 173</t>
  </si>
  <si>
    <t>Tasa de Desempleo</t>
  </si>
  <si>
    <t>DEPENDENCIA RESPONSABLE</t>
  </si>
  <si>
    <t>Tasa de desempleo femenina</t>
  </si>
  <si>
    <t>Dirección de Generación y Protección del Empleo y Subsidio Familiar</t>
  </si>
  <si>
    <t>Dirección de Movilidad y Formación para el Empleo</t>
  </si>
  <si>
    <t>Afiliados activos a pensiones</t>
  </si>
  <si>
    <t>Adultos mayores con pensión</t>
  </si>
  <si>
    <t>Beneficiarios del programa Colombia Mayor (acumulado)</t>
  </si>
  <si>
    <t>Dirección de Pensiones y otras Prestaciones</t>
  </si>
  <si>
    <t>Afiliados a Cajas de Compensación</t>
  </si>
  <si>
    <t>Porcentaje de adultos mayores con algún tipo de protección a los ingresos</t>
  </si>
  <si>
    <t>Afiliados a riesgos laborales</t>
  </si>
  <si>
    <t xml:space="preserve">Gestión </t>
  </si>
  <si>
    <t>Dirección de Riesgos Laborales</t>
  </si>
  <si>
    <t>PACTOS</t>
  </si>
  <si>
    <t>Por la  erradicación del Trabajo Infantil</t>
  </si>
  <si>
    <t>Por el empleo como servicio público</t>
  </si>
  <si>
    <t>Por la calidad  del trabajo y las empresas productivas</t>
  </si>
  <si>
    <t>Por la formalización</t>
  </si>
  <si>
    <t>Por la protección a la vejez</t>
  </si>
  <si>
    <t>Cerrar brecha en acceso y calidad de la educación para mejorar la formación de capital humano, incrementar la movilidad social y fomentar la construcción de ciudadanía</t>
  </si>
  <si>
    <t>Generar alternativas para crear empleos de calidad y el aseguramiento ante la falta de ingresos y los riesgos laborales</t>
  </si>
  <si>
    <t xml:space="preserve"> Dirección de Generación y Protección del Empleo y Subsidio Familiar</t>
  </si>
  <si>
    <t>ENTIDAD RESPONSABLE</t>
  </si>
  <si>
    <t>Unidad Administrativa Especial de Organizaciones Solidarias</t>
  </si>
  <si>
    <t>Ministerio del Trabajo</t>
  </si>
  <si>
    <t>Servicio Nacional de Aprendizaje  SENA</t>
  </si>
  <si>
    <t xml:space="preserve">Unidad Administrativa Especial del Servicio Público de Empleo </t>
  </si>
  <si>
    <t>Superintendencia del Subsidio Familiar</t>
  </si>
  <si>
    <t xml:space="preserve">Unidad Administrativa Especial de Organizaciones Solidarias </t>
  </si>
  <si>
    <t xml:space="preserve">Cupos en formación complementaria del SENA para la región Eje Cafetero y Antioquia </t>
  </si>
  <si>
    <t>Cupos en formación titulada del SENA para la región Eje Cafetero y Antioquia</t>
  </si>
  <si>
    <t>Cupos en formación integral del SENA para la región Pacífico</t>
  </si>
  <si>
    <t>Cupos en formación integral del SENA para la región de los Llanos</t>
  </si>
  <si>
    <t>Por la Formalización</t>
  </si>
  <si>
    <t xml:space="preserve">Personas capacitadas en curso básico de economía solidaria </t>
  </si>
  <si>
    <t xml:space="preserve">Empleos reportados por las organizaciones solidarias con registro vigente en cámara de comercio </t>
  </si>
  <si>
    <t xml:space="preserve">Población colocada a través del Servicio Público de Empleo </t>
  </si>
  <si>
    <t>Colocados a través de SPE en la región Caribe.</t>
  </si>
  <si>
    <t>Colocados  a través del SPE en el departamento de Norte de Santander</t>
  </si>
  <si>
    <t>Oficina Asesora de Planeación</t>
  </si>
  <si>
    <t xml:space="preserve"> Dirección de Derechos Fundamentales</t>
  </si>
  <si>
    <t>Tasa de Formalidad para13 áreas Metropolitanas</t>
  </si>
  <si>
    <t xml:space="preserve">Población orientada laboralmente y remitida a través de servicios de gestión y colocación en Bogotá y municipios de influencia. </t>
  </si>
  <si>
    <t xml:space="preserve">Número de cupos asignados para el trabajo y el emprendimiento del Pueblo Rrom </t>
  </si>
  <si>
    <t>Aprendices en formación profesional integral</t>
  </si>
  <si>
    <t>Aprendices en poblaciones vulnerables</t>
  </si>
  <si>
    <t>Aprendices en programas jóvens rurales emprendedores</t>
  </si>
  <si>
    <t>Aprendices en formación virtual</t>
  </si>
  <si>
    <t>Aprendices en programa de bilingúismo</t>
  </si>
  <si>
    <t xml:space="preserve">Porcentaje  Solicitudes de reconocimiento de prestaciones resueltas con término legal cumplido </t>
  </si>
  <si>
    <t>Tasa de formalidad nacional</t>
  </si>
  <si>
    <t xml:space="preserve">Personas egresadas del SENA  vinculadas laboralmente  a través de la APE </t>
  </si>
  <si>
    <t xml:space="preserve">Número  personas vinculadas laboralmente  a través de la APE </t>
  </si>
  <si>
    <t>Número de Certificaciones expedidas en Educación Superior</t>
  </si>
  <si>
    <t>Número de Certificaciones expedidas en Formación Técnica Laboral y Otros</t>
  </si>
  <si>
    <t>Número de Certificaciones expedidas en Formación Complementaria</t>
  </si>
  <si>
    <t>Número de Certificaciones expedidas en Formación Profesional Integral</t>
  </si>
  <si>
    <t xml:space="preserve">Número de Perfiles Ocupacionales </t>
  </si>
  <si>
    <t>Número de normas sectoriales de Competencia Laboral</t>
  </si>
  <si>
    <t>Número de personas Evaluadas para ser Certificadas en Competencias Laborales</t>
  </si>
  <si>
    <t>Número de servidores públicos capacitados</t>
  </si>
  <si>
    <t>Producto</t>
  </si>
  <si>
    <t>36.00%</t>
  </si>
  <si>
    <t>35.30%</t>
  </si>
  <si>
    <t>Número de Proyectos productivos apoyados para el pueblo Rom.</t>
  </si>
  <si>
    <t>Grupo Interno de Trabajo para la Equidad Laboral</t>
  </si>
  <si>
    <t xml:space="preserve"> Grupo Interno de Trabajo para la Equidad Laboral </t>
  </si>
  <si>
    <t>Ejecución presupuestal proyectos de Inversión Sector Trabajo</t>
  </si>
  <si>
    <t>Generar alternativas para crear empleos de calidad y acceder al aseguramiento ante la falta de ingresos y los riesgos laborales</t>
  </si>
  <si>
    <t xml:space="preserve">Víctimas formadas para potenciar el enganche laboral en el Marco de las Rutas de Empleo y Autoempleo para la reparación integral
</t>
  </si>
  <si>
    <t xml:space="preserve">Personas formadas en empresa 
</t>
  </si>
  <si>
    <t xml:space="preserve">
*Por la Protección a la Vejez</t>
  </si>
  <si>
    <t>AVANCE PLAN ESTRATÉGICO AL 30 DE SEPTIEMBRE DE 2015</t>
  </si>
  <si>
    <t>Seguimiento Septiembre 2015</t>
  </si>
  <si>
    <t>El avance registrado corresponde a la gestión de los prestadores de Antioquia con un 17% , Valle con 13,5% y Bogotá con 11,4% de participación.</t>
  </si>
  <si>
    <t>El avance en este indicador es aportado por los prestadores públicos con una participación amplia del 92,8%</t>
  </si>
  <si>
    <t>En el mes de agosto se inscribieron 60.234 vacantes: una reducción con respecto al mes anterior en 4%. No obstante la tendencia permanece por encima de las 60 mil vacantes inscritas lo cual muestra la dinámica positiva que se ha venido presentado durante los últimos meses con relación a la demanda de trabajadores.</t>
  </si>
  <si>
    <t>La Red pública de prestadores del Servicio público de empleo viene haciendo presencia en territorio nacional con 325 Centros de Empleo</t>
  </si>
  <si>
    <t>Al 31 de agosto han accedido al servicio 2954 personas en los centros de empleo que tiene la atención básica y en las prestadores que ofrecen la atención especializada en Btá, Cundinamarca y Antioquia</t>
  </si>
  <si>
    <t>El avance reportado obedece a la gestión de los prestadores ubicados en Bogotá D.C. con un 35,2% de participación, Antioquia con 9,2% y Valle con 8,2% . Se debe aclarar que en estas regiones se encuentra gran parte de la red pública que representa aproximadamente un 60% de la participación en la red de prestadores.</t>
  </si>
  <si>
    <t xml:space="preserve"> En el caso de este indicador los prestadores públicos son los que más participación tienen, aunque hay una brecha importante entre las Cajas de Compensación Familiar 13,2% y el SENA que representa el 70% de participación.</t>
  </si>
  <si>
    <t>El avance registrado corresponde a la gestión de los prestadores públicos como el SENA con un 54% de participación y las Cajas de Compensación Familiar con un 34%</t>
  </si>
  <si>
    <t xml:space="preserve">Con corte a 30 de septiembre, se suscribió el contrato con el operador (Federación Nacional de Departamentos-FND); se acordó el cronograma de convocatorias públicas a desarrollar en el territorio nacional, que vincularán a 9.428 personas con empleo formal. De acuerdo a dicho cronograma, se debe seguir un protocolo de 3 días de divulgación previos a la fecha de convocatoria pública. Los beneficiaros del proyecto entrarán a trabajar el 1 de noviembre de 2015, en actividades de mejoramiento de infraestructura y obras de interés para las comunidades, tales como: adecuación de vías veredales, construcción y/o mejora de plazas de mercado y construcción de invernaderos, entre otros.
</t>
  </si>
  <si>
    <t>Seguimiento Septiembre 2015 (%)</t>
  </si>
  <si>
    <t>OBJETIVOS SECTORIALES</t>
  </si>
  <si>
    <t xml:space="preserve">Beneficiarios del Mecanismo de Protección al Cesante </t>
  </si>
  <si>
    <t>Implementación del plan anticorrupción y de Atención al Ciudadano</t>
  </si>
  <si>
    <t>Oficina de Control Interno</t>
  </si>
  <si>
    <t>Impacto (Sinergia)</t>
  </si>
  <si>
    <t>Trim I</t>
  </si>
  <si>
    <t>Trim II</t>
  </si>
  <si>
    <t>Trim III</t>
  </si>
  <si>
    <t>Dependencia</t>
  </si>
  <si>
    <t>% Avance 2015</t>
  </si>
  <si>
    <r>
      <rPr>
        <b/>
        <sz val="11"/>
        <color theme="1"/>
        <rFont val="Calibri"/>
        <family val="2"/>
        <scheme val="minor"/>
      </rPr>
      <t xml:space="preserve">1.1.  </t>
    </r>
    <r>
      <rPr>
        <sz val="11"/>
        <color theme="1"/>
        <rFont val="Calibri"/>
        <family val="2"/>
        <scheme val="minor"/>
      </rPr>
      <t>Cualificación en el conocimiento del modelo asociativo solidario.</t>
    </r>
  </si>
  <si>
    <r>
      <rPr>
        <b/>
        <sz val="11"/>
        <color theme="1"/>
        <rFont val="Calibri"/>
        <family val="2"/>
        <scheme val="minor"/>
      </rPr>
      <t>1.2</t>
    </r>
    <r>
      <rPr>
        <sz val="11"/>
        <color theme="1"/>
        <rFont val="Calibri"/>
        <family val="2"/>
        <scheme val="minor"/>
      </rPr>
      <t xml:space="preserve"> Promover el Desarrollo de la Estrategia Nacional para Prevenir, erradicar  el Trabajo Infantil y sus Peores Formas </t>
    </r>
  </si>
  <si>
    <r>
      <rPr>
        <b/>
        <sz val="11"/>
        <color theme="1"/>
        <rFont val="Calibri"/>
        <family val="2"/>
        <scheme val="minor"/>
      </rPr>
      <t xml:space="preserve">2.1. </t>
    </r>
    <r>
      <rPr>
        <sz val="11"/>
        <color theme="1"/>
        <rFont val="Calibri"/>
        <family val="2"/>
        <scheme val="minor"/>
      </rPr>
      <t xml:space="preserve"> Generar, implementar y evaluar rutas de empleabilidad con especial énfasis en población jóven que permitan su vinculación al mercado laboral</t>
    </r>
  </si>
  <si>
    <r>
      <rPr>
        <b/>
        <sz val="11"/>
        <color theme="1"/>
        <rFont val="Calibri"/>
        <family val="2"/>
        <scheme val="minor"/>
      </rPr>
      <t xml:space="preserve">2.2  </t>
    </r>
    <r>
      <rPr>
        <sz val="11"/>
        <color theme="1"/>
        <rFont val="Calibri"/>
        <family val="2"/>
        <scheme val="minor"/>
      </rPr>
      <t>Diseñar y desarrollar una herramienta de gestión del conocimiento para el análisis, monitoreo y prospectiva del mercado de trabajo nacional</t>
    </r>
  </si>
  <si>
    <r>
      <rPr>
        <b/>
        <sz val="11"/>
        <color theme="1"/>
        <rFont val="Calibri"/>
        <family val="2"/>
        <scheme val="minor"/>
      </rPr>
      <t xml:space="preserve">2.3 </t>
    </r>
    <r>
      <rPr>
        <sz val="11"/>
        <color theme="1"/>
        <rFont val="Calibri"/>
        <family val="2"/>
        <scheme val="minor"/>
      </rPr>
      <t>Acciones de capacitación a población vulnerable</t>
    </r>
  </si>
  <si>
    <r>
      <rPr>
        <b/>
        <sz val="11"/>
        <color theme="1"/>
        <rFont val="Calibri"/>
        <family val="2"/>
        <scheme val="minor"/>
      </rPr>
      <t xml:space="preserve">2.4 </t>
    </r>
    <r>
      <rPr>
        <sz val="11"/>
        <color theme="1"/>
        <rFont val="Calibri"/>
        <family val="2"/>
        <scheme val="minor"/>
      </rPr>
      <t xml:space="preserve"> Implementación de la Política de Equidad Laboral con Enfoque de Género, así como acciones específicas que promuevan la igualdad entre mujeres y hombres en el mercado laboral</t>
    </r>
  </si>
  <si>
    <r>
      <rPr>
        <b/>
        <sz val="11"/>
        <color theme="1"/>
        <rFont val="Calibri"/>
        <family val="2"/>
        <scheme val="minor"/>
      </rPr>
      <t xml:space="preserve">2.5 </t>
    </r>
    <r>
      <rPr>
        <sz val="11"/>
        <color theme="1"/>
        <rFont val="Calibri"/>
        <family val="2"/>
        <scheme val="minor"/>
      </rPr>
      <t xml:space="preserve"> El SENA atraves de su  Agencia Pública de Empleo , ampliará su cobertuar  a nivel  nacional para expandir su capacidad de  servicio en todo el país, con el proposito de ampliar su cobertura de personas vinculados laboralmente </t>
    </r>
  </si>
  <si>
    <r>
      <rPr>
        <b/>
        <sz val="11"/>
        <color theme="1"/>
        <rFont val="Calibri"/>
        <family val="2"/>
        <scheme val="minor"/>
      </rPr>
      <t xml:space="preserve">2.6  </t>
    </r>
    <r>
      <rPr>
        <sz val="11"/>
        <color theme="1"/>
        <rFont val="Calibri"/>
        <family val="2"/>
        <scheme val="minor"/>
      </rPr>
      <t xml:space="preserve">El SENA impulsara  su accionar con miras  a vincular laboralmente a sus egresados a través de su Agencia Publica de Empleo.
</t>
    </r>
  </si>
  <si>
    <r>
      <rPr>
        <b/>
        <sz val="11"/>
        <color theme="1"/>
        <rFont val="Calibri"/>
        <family val="2"/>
        <scheme val="minor"/>
      </rPr>
      <t xml:space="preserve">2.7 </t>
    </r>
    <r>
      <rPr>
        <sz val="11"/>
        <color theme="1"/>
        <rFont val="Calibri"/>
        <family val="2"/>
        <scheme val="minor"/>
      </rPr>
      <t xml:space="preserve"> Asociatividad solidaria con enfoque regional</t>
    </r>
  </si>
  <si>
    <r>
      <rPr>
        <b/>
        <sz val="11"/>
        <color theme="1"/>
        <rFont val="Calibri"/>
        <family val="2"/>
        <scheme val="minor"/>
      </rPr>
      <t xml:space="preserve">2.8 </t>
    </r>
    <r>
      <rPr>
        <sz val="11"/>
        <color theme="1"/>
        <rFont val="Calibri"/>
        <family val="2"/>
        <scheme val="minor"/>
      </rPr>
      <t xml:space="preserve"> Fortalecer la prestación de servicios básicos, asociados y relacionados de gestión y colocación al interior de los prestadores del SPE</t>
    </r>
  </si>
  <si>
    <r>
      <rPr>
        <b/>
        <sz val="11"/>
        <color theme="1"/>
        <rFont val="Calibri"/>
        <family val="2"/>
        <scheme val="minor"/>
      </rPr>
      <t xml:space="preserve">2.9  </t>
    </r>
    <r>
      <rPr>
        <sz val="11"/>
        <color theme="1"/>
        <rFont val="Calibri"/>
        <family val="2"/>
        <scheme val="minor"/>
      </rPr>
      <t>Crear un sistema integral para la identififcación y atención de necesidades de los empresarios en cuento a la capacitación y formación para el trabajo</t>
    </r>
  </si>
  <si>
    <r>
      <rPr>
        <b/>
        <sz val="11"/>
        <color theme="1"/>
        <rFont val="Calibri"/>
        <family val="2"/>
        <scheme val="minor"/>
      </rPr>
      <t xml:space="preserve">2.10  </t>
    </r>
    <r>
      <rPr>
        <sz val="11"/>
        <color theme="1"/>
        <rFont val="Calibri"/>
        <family val="2"/>
        <scheme val="minor"/>
      </rPr>
      <t>Fortalecer la gestión empresarial como mecanismo para consolidar el rol del SPE en los procesos de gestión y colocación de empleo</t>
    </r>
  </si>
  <si>
    <r>
      <rPr>
        <b/>
        <sz val="11"/>
        <color theme="1"/>
        <rFont val="Calibri"/>
        <family val="2"/>
        <scheme val="minor"/>
      </rPr>
      <t xml:space="preserve">2.11  </t>
    </r>
    <r>
      <rPr>
        <sz val="11"/>
        <color theme="1"/>
        <rFont val="Calibri"/>
        <family val="2"/>
        <scheme val="minor"/>
      </rPr>
      <t>Ampliar la capacidad de acción y presencia física del Servicio Público de Empleo en todo el país</t>
    </r>
  </si>
  <si>
    <r>
      <rPr>
        <b/>
        <sz val="11"/>
        <color theme="1"/>
        <rFont val="Calibri"/>
        <family val="2"/>
        <scheme val="minor"/>
      </rPr>
      <t xml:space="preserve">2.12 </t>
    </r>
    <r>
      <rPr>
        <sz val="11"/>
        <color theme="1"/>
        <rFont val="Calibri"/>
        <family val="2"/>
        <scheme val="minor"/>
      </rPr>
      <t xml:space="preserve"> Promover y desarrollar estrategias de atención diferenciada en temas de gestión y colocación para poblaciones con dificil vinculación al mercado de trabajo</t>
    </r>
  </si>
  <si>
    <r>
      <rPr>
        <b/>
        <sz val="11"/>
        <color theme="1"/>
        <rFont val="Calibri"/>
        <family val="2"/>
        <scheme val="minor"/>
      </rPr>
      <t xml:space="preserve">2.13  </t>
    </r>
    <r>
      <rPr>
        <sz val="11"/>
        <color theme="1"/>
        <rFont val="Calibri"/>
        <family val="2"/>
        <scheme val="minor"/>
      </rPr>
      <t>Promover y desarrollar estrategias de atención diferenciada en temas de gestión y colocación para poblaciones con dificil vinculación al mercado de trabajo</t>
    </r>
  </si>
  <si>
    <r>
      <rPr>
        <b/>
        <sz val="11"/>
        <color theme="1"/>
        <rFont val="Calibri"/>
        <family val="2"/>
        <scheme val="minor"/>
      </rPr>
      <t xml:space="preserve">2.14 </t>
    </r>
    <r>
      <rPr>
        <sz val="11"/>
        <color theme="1"/>
        <rFont val="Calibri"/>
        <family val="2"/>
        <scheme val="minor"/>
      </rPr>
      <t xml:space="preserve"> Promover y desarrollar estrategias de atención diferenciada en temas de gestión y colocación para poblaciones con dificil vinculación al mercado de trabajo</t>
    </r>
  </si>
  <si>
    <r>
      <rPr>
        <b/>
        <sz val="11"/>
        <color theme="1"/>
        <rFont val="Calibri"/>
        <family val="2"/>
        <scheme val="minor"/>
      </rPr>
      <t xml:space="preserve">2.15 </t>
    </r>
    <r>
      <rPr>
        <sz val="11"/>
        <color theme="1"/>
        <rFont val="Calibri"/>
        <family val="2"/>
        <scheme val="minor"/>
      </rPr>
      <t xml:space="preserve"> Promover y desarrollar estrategias de atención diferenciada en temas de gestión y colocación para poblaciones con dificil vinculación al mercado de trabajo</t>
    </r>
  </si>
  <si>
    <r>
      <rPr>
        <b/>
        <sz val="11"/>
        <color theme="1"/>
        <rFont val="Calibri"/>
        <family val="2"/>
        <scheme val="minor"/>
      </rPr>
      <t xml:space="preserve">2.16 </t>
    </r>
    <r>
      <rPr>
        <sz val="11"/>
        <color theme="1"/>
        <rFont val="Calibri"/>
        <family val="2"/>
        <scheme val="minor"/>
      </rPr>
      <t>Desarrollar lineamientos y estrategias para la prestación de servicios de gestión y colocación de empleo y promoción de la empleabilidad en las zonas rurales</t>
    </r>
  </si>
  <si>
    <r>
      <t xml:space="preserve">3.1  </t>
    </r>
    <r>
      <rPr>
        <sz val="11"/>
        <color theme="1"/>
        <rFont val="Calibri"/>
        <family val="2"/>
        <scheme val="minor"/>
      </rPr>
      <t>Ofrecer protección económica (beneficios monetarios) a aquellos adultos mayores que no  cuentan  con  algún  tipo  de  protección.</t>
    </r>
  </si>
  <si>
    <r>
      <rPr>
        <b/>
        <sz val="11"/>
        <color theme="1"/>
        <rFont val="Calibri"/>
        <family val="2"/>
        <scheme val="minor"/>
      </rPr>
      <t xml:space="preserve">3.2 </t>
    </r>
    <r>
      <rPr>
        <sz val="11"/>
        <color theme="1"/>
        <rFont val="Calibri"/>
        <family val="2"/>
        <scheme val="minor"/>
      </rPr>
      <t xml:space="preserve"> Realizar seguimiento y evaluación de las políticas de formalización laboral.</t>
    </r>
  </si>
  <si>
    <r>
      <rPr>
        <b/>
        <sz val="11"/>
        <color theme="1"/>
        <rFont val="Calibri"/>
        <family val="2"/>
        <scheme val="minor"/>
      </rPr>
      <t xml:space="preserve">3.3  </t>
    </r>
    <r>
      <rPr>
        <sz val="11"/>
        <color theme="1"/>
        <rFont val="Calibri"/>
        <family val="2"/>
        <scheme val="minor"/>
      </rPr>
      <t>Fomentar el mejoramiento de la capacitación de trabajadores en empresa con calidad y pertinencia.</t>
    </r>
  </si>
  <si>
    <r>
      <rPr>
        <b/>
        <sz val="11"/>
        <color theme="1"/>
        <rFont val="Calibri"/>
        <family val="2"/>
        <scheme val="minor"/>
      </rPr>
      <t xml:space="preserve">3.4  </t>
    </r>
    <r>
      <rPr>
        <sz val="11"/>
        <color theme="1"/>
        <rFont val="Calibri"/>
        <family val="2"/>
        <scheme val="minor"/>
      </rPr>
      <t>Fomentar,  incrementar  y contribuir a la cobertura del Sistema Pensional, y el ahorro para  la vejez</t>
    </r>
  </si>
  <si>
    <r>
      <rPr>
        <b/>
        <sz val="11"/>
        <color theme="1"/>
        <rFont val="Calibri"/>
        <family val="2"/>
        <scheme val="minor"/>
      </rPr>
      <t xml:space="preserve">3.5  </t>
    </r>
    <r>
      <rPr>
        <sz val="11"/>
        <color theme="1"/>
        <rFont val="Calibri"/>
        <family val="2"/>
        <scheme val="minor"/>
      </rPr>
      <t>Fortalecer el subsidio familiar como prestación social de los trabajadores a partir de la actualización integral del sistema de compensación y subsidio familiar.</t>
    </r>
  </si>
  <si>
    <r>
      <rPr>
        <b/>
        <sz val="11"/>
        <color theme="1"/>
        <rFont val="Calibri"/>
        <family val="2"/>
        <scheme val="minor"/>
      </rPr>
      <t xml:space="preserve">3.6  </t>
    </r>
    <r>
      <rPr>
        <sz val="11"/>
        <color theme="1"/>
        <rFont val="Calibri"/>
        <family val="2"/>
        <scheme val="minor"/>
      </rPr>
      <t>Por la Certificación de los aprendices en cada una de sus programas de formacion.
 </t>
    </r>
  </si>
  <si>
    <r>
      <rPr>
        <b/>
        <sz val="11"/>
        <color theme="1"/>
        <rFont val="Calibri"/>
        <family val="2"/>
        <scheme val="minor"/>
      </rPr>
      <t xml:space="preserve">3.7  </t>
    </r>
    <r>
      <rPr>
        <sz val="11"/>
        <color theme="1"/>
        <rFont val="Calibri"/>
        <family val="2"/>
        <scheme val="minor"/>
      </rPr>
      <t xml:space="preserve">Evaluar y Certificar las competencias laborales, que permitirá más eficiencia y calidad en las certificaciones  en tres niveles: básico, medio y avanzado.  
</t>
    </r>
  </si>
  <si>
    <r>
      <rPr>
        <b/>
        <sz val="11"/>
        <color theme="1"/>
        <rFont val="Calibri"/>
        <family val="2"/>
        <scheme val="minor"/>
      </rPr>
      <t xml:space="preserve">3.8  </t>
    </r>
    <r>
      <rPr>
        <sz val="11"/>
        <color theme="1"/>
        <rFont val="Calibri"/>
        <family val="2"/>
        <scheme val="minor"/>
      </rPr>
      <t xml:space="preserve">La certificación de competencias laborales se focalizará en mejorar la productividad de los trabajadores actuales y de personas nuevas que se inserten laboralmente a los macroproyectos de País y regionales. </t>
    </r>
  </si>
  <si>
    <r>
      <rPr>
        <b/>
        <sz val="11"/>
        <color theme="1"/>
        <rFont val="Calibri"/>
        <family val="2"/>
        <scheme val="minor"/>
      </rPr>
      <t xml:space="preserve">3.9 </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Focalización del desarrollo de la asociatividad solidaria hacia sectores estratégicos.</t>
    </r>
  </si>
  <si>
    <r>
      <rPr>
        <b/>
        <sz val="11"/>
        <color theme="1"/>
        <rFont val="Calibri"/>
        <family val="2"/>
        <scheme val="minor"/>
      </rPr>
      <t xml:space="preserve">4.1  </t>
    </r>
    <r>
      <rPr>
        <sz val="11"/>
        <color theme="1"/>
        <rFont val="Calibri"/>
        <family val="2"/>
        <scheme val="minor"/>
      </rPr>
      <t xml:space="preserve">Ampliar la cobertura del subsidio familiar </t>
    </r>
  </si>
  <si>
    <r>
      <rPr>
        <b/>
        <sz val="11"/>
        <color theme="1"/>
        <rFont val="Calibri"/>
        <family val="2"/>
        <scheme val="minor"/>
      </rPr>
      <t xml:space="preserve">4.2 </t>
    </r>
    <r>
      <rPr>
        <sz val="11"/>
        <color theme="1"/>
        <rFont val="Calibri"/>
        <family val="2"/>
        <scheme val="minor"/>
      </rPr>
      <t xml:space="preserve"> Promover y diseñar las politicas, y estrategias para el  mejoramiento y desarrollo del Sistema General de Riesgos Laborales</t>
    </r>
  </si>
  <si>
    <r>
      <rPr>
        <b/>
        <sz val="11"/>
        <color theme="1"/>
        <rFont val="Calibri"/>
        <family val="2"/>
        <scheme val="minor"/>
      </rPr>
      <t xml:space="preserve">4.3 </t>
    </r>
    <r>
      <rPr>
        <sz val="11"/>
        <color theme="1"/>
        <rFont val="Calibri"/>
        <family val="2"/>
        <scheme val="minor"/>
      </rPr>
      <t xml:space="preserve"> Fomentar,  incrementar  y contribuir a la cobertura del Sistema Pensional, y el ahorro para  la vejez</t>
    </r>
  </si>
  <si>
    <r>
      <rPr>
        <b/>
        <sz val="11"/>
        <color theme="1"/>
        <rFont val="Calibri"/>
        <family val="2"/>
        <scheme val="minor"/>
      </rPr>
      <t>4.4</t>
    </r>
    <r>
      <rPr>
        <sz val="11"/>
        <color theme="1"/>
        <rFont val="Calibri"/>
        <family val="2"/>
        <scheme val="minor"/>
      </rPr>
      <t xml:space="preserve">  Promover el uso de los beneficios económicos periódicos BEPS</t>
    </r>
  </si>
  <si>
    <r>
      <rPr>
        <b/>
        <sz val="11"/>
        <color theme="1"/>
        <rFont val="Calibri"/>
        <family val="2"/>
        <scheme val="minor"/>
      </rPr>
      <t xml:space="preserve">4.5 </t>
    </r>
    <r>
      <rPr>
        <sz val="11"/>
        <color theme="1"/>
        <rFont val="Calibri"/>
        <family val="2"/>
        <scheme val="minor"/>
      </rPr>
      <t xml:space="preserve"> Desarrollar una estrategia para reducir los tiempos y para resolver con calidad los reconocimientos de pensiones, en particular en el Régimen de Prima Media</t>
    </r>
  </si>
  <si>
    <r>
      <rPr>
        <b/>
        <sz val="11"/>
        <color theme="1"/>
        <rFont val="Calibri"/>
        <family val="2"/>
        <scheme val="minor"/>
      </rPr>
      <t>4.6</t>
    </r>
    <r>
      <rPr>
        <sz val="11"/>
        <color theme="1"/>
        <rFont val="Calibri"/>
        <family val="2"/>
        <scheme val="minor"/>
      </rPr>
      <t xml:space="preserve"> Focalización del desarrollo de la asociatividad solidaria hacia sectores estratégicos.</t>
    </r>
  </si>
  <si>
    <r>
      <rPr>
        <b/>
        <sz val="11"/>
        <color theme="1"/>
        <rFont val="Calibri"/>
        <family val="2"/>
        <scheme val="minor"/>
      </rPr>
      <t xml:space="preserve"> 5.1   </t>
    </r>
    <r>
      <rPr>
        <sz val="11"/>
        <color theme="1"/>
        <rFont val="Calibri"/>
        <family val="2"/>
        <scheme val="minor"/>
      </rPr>
      <t>Aportar al desarrollo económico del país a través del fortalecimiento del sector trabajo, de la modernización de cada una de las entidades que lo componen, de la creación de sinergias, complementariedad y coordinación entre las mismas, y  del incremento y la consolidación de su respectiva presencia nacional y regional, hacia lograr la cobertura nacional para facilitar y acercar los servicios a los colombianos</t>
    </r>
  </si>
  <si>
    <r>
      <rPr>
        <b/>
        <sz val="11"/>
        <color theme="1"/>
        <rFont val="Calibri"/>
        <family val="2"/>
        <scheme val="minor"/>
      </rPr>
      <t xml:space="preserve">5.2 </t>
    </r>
    <r>
      <rPr>
        <sz val="11"/>
        <color theme="1"/>
        <rFont val="Calibri"/>
        <family val="2"/>
        <scheme val="minor"/>
      </rPr>
      <t xml:space="preserve"> Lograr que los servidores públicos fortalezcan sus competencias laborales a través de la innovación en los procesos de formación, capacitación e incentivos, a fin de que se conecten sus objetivos individuales con los institucionales, se fortalezca la responsabilidad por sus actos y se incentiven sus logros. </t>
    </r>
  </si>
  <si>
    <r>
      <rPr>
        <b/>
        <sz val="11"/>
        <color theme="1"/>
        <rFont val="Calibri"/>
        <family val="2"/>
        <scheme val="minor"/>
      </rPr>
      <t>5.3</t>
    </r>
    <r>
      <rPr>
        <sz val="11"/>
        <color theme="1"/>
        <rFont val="Calibri"/>
        <family val="2"/>
        <scheme val="minor"/>
      </rPr>
      <t xml:space="preserve"> Fortalecer los procesos de atención al ciudadano y proveer un servicio cercano, pertinente y de calidad a los usuarios</t>
    </r>
  </si>
  <si>
    <t>PRIMER TRIMESTRE</t>
  </si>
  <si>
    <t>SEGUNDO TRIMESTRE</t>
  </si>
  <si>
    <t>TERCER TRIMESTRE</t>
  </si>
  <si>
    <t>CUARTO TRIMESTRE</t>
  </si>
  <si>
    <t>PLAN ESTRATÉGICO SECTORIAL 2015 - 2018 
SEGUIMIENTO TRIMESTRAL 2016</t>
  </si>
  <si>
    <t>INDICADOR</t>
  </si>
  <si>
    <t>OBJETIVO PND</t>
  </si>
  <si>
    <t>Columna1</t>
  </si>
  <si>
    <t>Columna2</t>
  </si>
  <si>
    <t>Columna3</t>
  </si>
  <si>
    <t>Columna4</t>
  </si>
  <si>
    <t>-</t>
  </si>
  <si>
    <t>LINEA DE BASE 31 /12/2015</t>
  </si>
  <si>
    <t>Avance cumplimiento I trimestre 2016</t>
  </si>
  <si>
    <t>Evidencias  - Avance Cumplimiento I Trimestre 2016</t>
  </si>
  <si>
    <t>Programación Vigencia 2016</t>
  </si>
  <si>
    <r>
      <t xml:space="preserve">    El 30 de marzo del año 2016 la Superintendencia del Subsidio Familiar, Público el Plan de Anticorrupción y Atención al Ciudadano para la vigencia del 2016,  la Oficina de Control Interno realizó el seguimiento a dicha publicación. En el siguiente link se encuentra públicado el Plan para el año 2016.                   </t>
    </r>
    <r>
      <rPr>
        <b/>
        <sz val="11"/>
        <color rgb="FF00B0F0"/>
        <rFont val="Calibri"/>
        <family val="2"/>
        <scheme val="minor"/>
      </rPr>
      <t xml:space="preserve">http://www.ssf.gov.co/wps/portal/ES/La-entidad/planeacion/planes    </t>
    </r>
  </si>
  <si>
    <t>Trimestral</t>
  </si>
  <si>
    <t>Mensual</t>
  </si>
  <si>
    <t>Aprendices en programas jóvenes rurales emprendedores</t>
  </si>
  <si>
    <t>Anual</t>
  </si>
  <si>
    <t>N/A</t>
  </si>
  <si>
    <t>Datos generados a través del reporte de novedades del operador del programa (Federación Nacional de Departamentos)</t>
  </si>
  <si>
    <t>Al primer trimestre de 2016, la entidad ha logrado la colocación de 81.055 personas a través de la Agencia Pública de Empleo</t>
  </si>
  <si>
    <t>Durante el primer trimestre de 2016, 24.672 egresados SENA han logrado su inserción al mercado labaral, a través de la Agencia Pública de Empleo, obteniendo así un cumplimiento del 14% frente a la meta establecida para la vigencia.</t>
  </si>
  <si>
    <t>Al 31 de marzo de 2016, se han expedido 276.480 certificaciones en Formación Profesional Integral, lo cual representa un 6% de avance sobre la meta establecida para la vigencia</t>
  </si>
  <si>
    <t>A marzo de 2016, se han elaborado 10 Estructuras Funcionales de la Ocupación (EFO) con la nueva metodología de Normalización, las cuales fueron avaladas por las Mesas Sectoriales. Se obtiene así, un cumplimiento del 10% sobre la meta establecida por la vigencia.</t>
  </si>
  <si>
    <t>En el primer trimestre del año 2016 se han aprobado 22 normas de competencia laboral, las cuales fueron avaladas por las Mesas Sectoriales. La gestión representa un 4.6% de avance frente a la meta establecida para la vigencia.</t>
  </si>
  <si>
    <t xml:space="preserve">A marzo 31 de 2016, se han adelantado los procesos de certificación que quedaron pendientes en la vigencia 2015, lo cual arroja un resultado de 3.238 personas certificadas, representa un avance del 2.6% sobre la meta establecida.  </t>
  </si>
  <si>
    <t>Al 31 de marzo de 2016, se han atendido 247.009 cupos en Formación Complementaria en la Región Eje Cafetero y Antioquia. Se registra así, un avance del 18% frente a la meta anual.</t>
  </si>
  <si>
    <t>Al 31 de marzo de 2016, se han atendido 169.778 cupos en Formación Titulada en la Región Eje Cafetero y Antioquia. Se registra así, un avance del 68% frente a la meta anual.</t>
  </si>
  <si>
    <t>Al 31 de marzo de 2016, se han atendido 252.618 cupos en Formación Profesional Integral en la Región Pacífico. Se registra así, un avance del 28% frente a la meta anual.</t>
  </si>
  <si>
    <t>Al 31 de marzo de 2016, se han atendido 67.981 cupos en Formación Profesional Integral en la Región Llanos. Se registra así, un avance del 30% frente a la meta anual.</t>
  </si>
  <si>
    <t>Al 31 de marzo de 2016, se han atendido 45 cupos en Formación Profesional Integral para la población Rrom, lo cual representa un cumplimiento del 45%</t>
  </si>
  <si>
    <t xml:space="preserve">Durante el primer trimestre del año, la Entidad ha atendido 1.887.646 aprendices en Formación Profesional Integral. Obtiene así un avance del 27% frente a la meta anual establecida. </t>
  </si>
  <si>
    <t>678.442 aprendices pertenecientes a poblaciones vulnerables han sido atendidos durante el primer trimestre del año. Se registra un avance del 41% frente a la meta anual.</t>
  </si>
  <si>
    <t xml:space="preserve">A través del Programa SENA Emprende Rural SER, se han atendido 63.818 aprendices al31 de marzo de 2016. Se obtiene así un 34% de rente a la meta establecida. </t>
  </si>
  <si>
    <t>El SENA ha atendido 537.321 aprendices a través de Plataformas Virtuales, lo cual representa un cumplimiento del 20% de la meta establecida para la vigencia.</t>
  </si>
  <si>
    <t>A marzo 31 de 2016, la Entidad registra un avance del 19%, sobre la meta establecida para la vigencia, al atender 172.290 aprendices.</t>
  </si>
  <si>
    <t>Este indicador no presenta avance durante el primer trimestre de 2016.</t>
  </si>
  <si>
    <t xml:space="preserve">El documento del Plan A ticorrupción se publicó en su primera versión el 31 de enero de 2016 y en su segunda versión el 31 marzo.
</t>
  </si>
  <si>
    <r>
      <t>Fecha de actualización:</t>
    </r>
    <r>
      <rPr>
        <sz val="8.75"/>
        <color rgb="FF222222"/>
        <rFont val="Arial"/>
        <family val="2"/>
      </rPr>
      <t> 10/04/2016</t>
    </r>
  </si>
  <si>
    <r>
      <t>Fecha de corte:</t>
    </r>
    <r>
      <rPr>
        <sz val="8.75"/>
        <color rgb="FF222222"/>
        <rFont val="Arial"/>
        <family val="2"/>
      </rPr>
      <t> 31/12/2015</t>
    </r>
  </si>
  <si>
    <r>
      <t>Fecha de actualización:</t>
    </r>
    <r>
      <rPr>
        <sz val="8.75"/>
        <color rgb="FF222222"/>
        <rFont val="Arial"/>
        <family val="2"/>
      </rPr>
      <t> 10/03/2016</t>
    </r>
  </si>
  <si>
    <t>El número total de pensionados de acuerdo con el boletín emitido en el Comunicado de Prensa con corte Diciembre 31 de 2015, presentado el 10 de Marzo de 2016, por la Superintendencia Financiera de Colombia, y la información reportada a Ministerio del Trabajo por el Fopep, Pasivocol y entidades pagadoras del régimen de excepción, los cuales asciende a 2.074.665 personas. La población colombiana en edad de pensionarse de acuerdo a las proyecciones del DANE, para el año 2015 es de 5.656.516 personas.</t>
  </si>
  <si>
    <t xml:space="preserve"> Un programa realizado en el 2015, frente a la actualización del curso básico de Economía Solidaria, para ser utilizado en la plataforma virtual.
Esta meta es acumulada</t>
  </si>
  <si>
    <t>Se elaboraron los estudios técnicos y se está realizando el proceso precontractual correspondiente, con insumos construídos en la vigencia 2015.</t>
  </si>
  <si>
    <t xml:space="preserve">Se reportan personas beneficiadas de los procesos directos de fomento y fortalecimiento de Organizaciones Solidarias, se encuentran en ejecución 2 proyectos de inversión que beneficirán directamente a 1700 personas  para la vigencia 2016 para  lograr un acumulado de  3.400 personas </t>
  </si>
  <si>
    <t>En lo corrido de la vigencia 2016 se reportan 2629 personas capacitadas en curso básico de economía solidaria, para un  aculmulado de  161.797.</t>
  </si>
  <si>
    <t>En lo recorido de la vigencia, se reportan en el RUES 213,101 empleos, superando la meta programada inicialmente y aportando al indicador acumulado en 9649</t>
  </si>
  <si>
    <t>Se han registrado 96 organizaciones en el Registro Único Empresarial y Social -RUES-</t>
  </si>
  <si>
    <t>Se elaboró y publico en la Página Web e Intranet de la Entidad,  el Plan Anticorrupción y de Atención al Ciudadano lo anteior garantizando la participacion ciudadana</t>
  </si>
  <si>
    <t>el reporte de beneficiarios del Mecanismo de Protección al Cesante.
Beneficiarios MPC (Febrero 2016)= 152.635
Con el fin de fortalecer la operación del Mecanismo de Protección al Cesante el Ministerio del Trabajo desarrolló un estudio técnico de necesidades sociales en donde se sustentó la operación y costeo de la implementación de bonos de alimentación como una prestación económica que busca contribuir a la mitigación de los efectos negativos causados por la perdida del empleo. De igual manera, se proyectó el decreto reglamentario para la operación de dicho bono de alimentación por parte de las Cajas de Compensación Familiar, con cargo a los recursos del FOSFEC. Por otro lado, también se trabajo en la estructura de apropiación de recursos FOSFEC con el fin de garantizar la prestación de los beneficios establecidos en la Ley 1636 de 2013 y el Decreto 1072 de 2015, para lo cual se proyectó una la resolución de distribución de los recursos FOSFEC para la vigencia 2016.
Nota: 
1. La información de beneficiarios del MPC se compila en el mes posterior a la entrega de los beneficios, debido esta dinámica de reporte de información de la Cajas de Compensación Familiar en este momento disponemos de información para el mes de Enero de 2016.
2. La información reportada tiene como línea base los 40,283 beneficiarios del 2014 y los 90,890 beneficiarios del 2015. Posteriormente se incluyeron los 21,462 beneficiarios del mes de Enero y Febrero del 2016, para un total de 140.094</t>
  </si>
  <si>
    <t>Impacto (SINERGIA)</t>
  </si>
  <si>
    <t>Se vienen estructurando los términos para adelantar los procesos de formación para el trabajo en el periodo 2016-2017. Con el Programa de Transformación Productiva (Ministerio del Comercio) se han identificado necesidades de formación por parte del sector productivo, que son un insumo fundamental para establecer las ciudades priorizadas y los programas de formación que se deben habilitar.
Fecha de corte: 31/03/2016
Fecha de actualización: 12/04/2016</t>
  </si>
  <si>
    <t>Bimestral</t>
  </si>
  <si>
    <r>
      <t>Fecha de corte:</t>
    </r>
    <r>
      <rPr>
        <sz val="8.75"/>
        <color rgb="FF222222"/>
        <rFont val="Arial"/>
        <family val="2"/>
      </rPr>
      <t> 29/02/2016</t>
    </r>
  </si>
  <si>
    <t>Avance cumplimiento I trimestre 2016 
 %</t>
  </si>
  <si>
    <t>En el mes de marzo de 2016 se realizaron las siguientes actividades para contribuir con la reducción de la Tasa de Trabajo Infantil: 1). Durante el mes de marzo de registraron 37 Niños, Niñas y Adolescentes en el Sistema Integrado de Registro de Información de trabajo infantil SIRITI, 2) Se realizó asesoría y asistencia técnica virtual a 24 funcionarios de 4 municipios de 4 departamentos que solicitaron capacitación sobre prevención y erradicación del trabajo infantil y registro de información en el SIRITI. 3. Se asignaron 6 usuarios de 6 municipios para registro de información de trabajo infantil en el SIRITI.
Fecha de corte: 31/03/2016
Fecha de actualización: 12/04/2016</t>
  </si>
  <si>
    <t xml:space="preserve">N/A </t>
  </si>
  <si>
    <t xml:space="preserve">EL PROYECTO DE TRABAJO INFANTIL FUE APROBADO POR EL DNP Y MINHACIENDA  EL 1 DE ABRIL DE 2016, POR LO ANTERIOR ESTE INDICADOR TENDRÁ AVANCE EN EL TERCER TRIMESTRE </t>
  </si>
  <si>
    <t>Con el objetivo de alcanzar la meta trazada para 2016 en Tasa de Desempleo y Tasa de Desempleo Jóvenes, el Gobierno Nacional ha definido las siguientes cuatro estrategias de generación de empleo: (i) Colombia en Obra; (ii) Postconflicto y ruralidad; (iii) Empleo y Emprendimiento Juvenil; (iv) Planes regionales para las áreas Metropolitanas.</t>
  </si>
  <si>
    <t>Teniendo en cuenta que las dinámicas del mercado laboral son un determinante fundamental de la tasa de desempleo femenino, MinTrabajo centra su acción en la creación de lineamientos de política que elimine las barreras de entrada de las mujeres al mercado laboral. En materia de acciones que le apuntan a la reducción del desempleo femenino, se destacan: i) En formalización de sectores con alta presencia femenina, se busca priorizar nuevos sectores a abordarse, se han contemplado inicialmente el sector floricultor y textil. Con el sector manicurista se continuará; ii) Programas de formación para el trabajo dirigidos a víctimas del conflicto armado; iii) Divulgación de las acciones afirmativas contempladas en la Ley 1429 de 2011 y el decreto 2733 de 2012, reglamentario de la Ley 1257 de 2008; iv) Apoyo a la gestión del trámite del proyecto de ley de empleo juvenil; los planes regionales; y el desarrollo de iniciativas que se vienen definiendo en el marco del post-conflicto. (Ver anexo)
Fecha de corte: 31/03/2016
Fecha de actualización: 08/04/2016</t>
  </si>
  <si>
    <r>
      <t>Fecha de actualización:</t>
    </r>
    <r>
      <rPr>
        <sz val="8.75"/>
        <color rgb="FF222222"/>
        <rFont val="Arial"/>
        <family val="2"/>
      </rPr>
      <t> 11/04/2016</t>
    </r>
  </si>
  <si>
    <r>
      <t>Fecha de corte:</t>
    </r>
    <r>
      <rPr>
        <sz val="8.75"/>
        <color rgb="FF222222"/>
        <rFont val="Arial"/>
        <family val="2"/>
      </rPr>
      <t> 31/03/2016</t>
    </r>
  </si>
  <si>
    <t xml:space="preserve">PLAN ESTRATEGICO SECTORIAL </t>
  </si>
  <si>
    <t>Con el objetivo de alcanzar la meta trazada para 2016 en Tasa de Desempleo y Tasa de Desempleo Jóvenes, el Gobierno Nacional ha definido las siguientes cuatro estrategias de generación de empleo: (i) Colombia en Obra; (ii) Postconflicto y ruralidad; (iii) Empleo y Emprendimiento Juvenil; (iv) Planes regionales para las áreas Metropolitanas. La primera estrategia contempla inversiones públicas y privadas en infraestructura 4G por valor de $5.4 billones; igualmente se busca impulsar la construcción de vivienda con la inversión de $600 mil millones de pesos a través del Fondo de Vivienda de Interés Social -FOVIS- administrado por las cajas. (Ver anexo)
Fecha de corte: 31/03/2016
Fecha de actualización: 10/04/2016</t>
  </si>
  <si>
    <t>. Qué acciones se han realizado Asistencia Técnica. Se hizo presencia en nombre del Ministerio del Trabajo en el encuentro sistemático interinstitucional que tiene por objeto dar cumplimiento a la Sentencia de descontaminación del Rio Bogotá, con el fin de atender el tema de formalización para trabajadores mineros, específicamente. RNFL. Se dio inicio a la estructuración de los requerimientos técnicos, administrativos y financieros para continuar con el fortalecimiento de la Red en las ocho (8) ciudades donde se implementó en 2015. (Ver anexo)
Fecha de corte: 29/02/2016
Fecha de actualización: 10/04/2016</t>
  </si>
  <si>
    <t>Asistencia Técnica. Con el propósito de dar cumplimiento a la Sentencia 426/2014 del Rio Bogotá, en lo que tiene que ver con el tema de minería en los municipios de Subachoque, Soacha y Zipaquirá, se adelantaron tres (3) jornadas para el levantamiento de información primaria mediante el instrumento diseñado por la Subdirección, cuyo objeto es identificar las necesidades básicas insatisfechas de los trabajadores de las minas. (Ver adjunto)
Fecha de corte: 31/03/2016
Fecha de actualización: 10/04/2016</t>
  </si>
  <si>
    <t>En el mes marzo se participó en el comité estadístico convocado por la Superintendencia de Subsidio Familiar, en el cual se abordó el tema sobre el concepto de ruralidad y metodología para la identificación de los trabajadores de esta área, tema que es liderado por el Ministerio del Trabajo, quien ha elaborado un proyecto circular, por medio del cual se da instrucciones dirigidas a identificar a los trabajadores rurales, con el fin de lograr una mejor focalización y mayor cobertura de los servicios y programas ofrecidos por las Cajas de Compensación Familiar en esta población. Rezago 60 días.
Fecha de corte: 31/03/2016
Fecha de actualización: 12/04/2016</t>
  </si>
  <si>
    <t>En el mes de marzo no se autorizaron UVAE en programas de “Trabajo Seguro en Alturas”. Durante este mes las empresas reportaron un total de 655 trabajadores certificados, alcanzando para el I trimestre un total de 1.957 trabajadores formados en empresa, acumulando un total de 31.516 trabajadores certificados desde que se implementó este mecanismo. Se prestó asesoría y asistencia técnica para la creación del mecanismo de UVAE a CODENSA, Pacific Rubiales, COLCAFE, Ecopetrol y al Instituto Nacional Penitenciario y Carcelario -INPEC-. Asimismo, se continúa trabajando en la mesa para el sector minero donde se está estudiando la posibilidad de reglamentar la formación y reentrenamiento de sus trabajadores en empresa. Estos datos se actualizan mensualmente conforme al reporte que envíen las empresas.
Fecha de corte: 31/03/2016
Fecha de actualización: 10/04/2016</t>
  </si>
  <si>
    <t>El promedio del total de afiliados al Sistema General de Riesgos Laborales con corte al 29 de febrero de 2016, asciende a 9.903.140, según información reportada por las Administradoras de Riesgos Laborales.</t>
  </si>
  <si>
    <t>Datos recogidos a través del reporte estadístico mensual de prestadores del Servicio Público de Empleo (Resolución 1480 de 2014 de MinTrabajo) - Durante el mes de febrero se registraron 1.726 colocados en el departamento. El avance en este mes corresponde en gran parte a la participación de las Cajas de Compensación Familiar con un 57% y del SENA con un 42%. Comparando con el de enero, el indicador es más del doble.
Fecha de corte: 29/02/2016
Fecha de actualización: 15/04/2016</t>
  </si>
  <si>
    <t>Datos recogidos a través del reporte estadístico mensual de prestadores del Servicio Público de Empleo (Resolución 1480 de 2014 de MinTrabajo) - Durante el mes de febrero se registraron 5.304 colocaciones en la región Caribe. El avance en este mes corresponde en gran parte a la participación del SENA con un 66% y las Cajas de Compensación Familiar con un 22,4%. Comparando con el enero, el indicador es más del triple.
Fecha de corte: 29/02/2016
Fecha de actualización: 15/04/2016</t>
  </si>
  <si>
    <t>Datos recogidos a través del reporte estadístico mensual de prestadores del Servicio Público de Empleo (Resolución 1480 de 2014 de MinTrabajo) - Durante el mes de febrero se registraron 46.574 colocaciones. El avance reportado obedece a la gestión de los prestadores ubicados en Bogotá D.C con 31% de participación, seguido de Antioquia con 12%.Se debe aclarar que en estas regiones se encuentra gran parte de la red pública, que representa aproximadamente un 60% de la participación en la Red de Prestadores. Comparado con el mes de anterior, este indicador incrementa más de tres veces la cifra de enero.
Fecha de corte: 29/02/2016
Fecha de actualización: 15/04/2016</t>
  </si>
  <si>
    <t>Durante el mes de febrero se registraron 23.769 personas orientadas en Bogotá y municipios de influencia. El avance en este mes corresponde en gran parte a la participación del SENA con un 48% y las Cajas de Compensación Familiar con un 41%. Comparando con el mes anterior, el indicador es más de cuatro veces la cifra de enero.
Fecha de corte: 29/02/2016
Fecha de actualización: 15/04/2016</t>
  </si>
  <si>
    <t>El avance reportado obedece a la gestión de los prestadores de Bogotá D.C con 16,4% y Antioquia con 16,1% de participación. El indicador aumenta más de tres veces la cifra del mes anterior. - Durante el mes de febrero se registraron 101.473 orientaciones. El avance reportado obedece a la gestión de los prestadores de Bogotá D.C con 16,4% y Antioquia con 16,1% de participación. El indicador aumenta más del tres veces la cifra del mes anterior.
Fecha de corte: 29/02/2016
Fecha de actualización: 15/04/2016</t>
  </si>
  <si>
    <t>Protección de los derechos fundamentales</t>
  </si>
  <si>
    <t>Equidad</t>
  </si>
  <si>
    <t>Formación para el trabajo</t>
  </si>
  <si>
    <t>Formalización laboralo y calidad del trabajo</t>
  </si>
  <si>
    <t>Generación de ingresos y empleo</t>
  </si>
  <si>
    <t>Región Eje Cafetero y Antioquia</t>
  </si>
  <si>
    <t>Región Pacífico</t>
  </si>
  <si>
    <t>Región Llanos</t>
  </si>
  <si>
    <t>Grupos Etnicos</t>
  </si>
  <si>
    <t>Explicaciones Resultados obtenidos I Trimestre 2016</t>
  </si>
  <si>
    <t>PERIODICIDAD DE MEDICION</t>
  </si>
  <si>
    <t>PROGRAMA SINERGIA</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</si>
</sst>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 #,##0.00_);_(&quot;$&quot;\ * \(#,##0.00\);_(&quot;$&quot;\ * &quot;-&quot;??_);_(@_)"/>
    <numFmt numFmtId="43" formatCode="_(* #,##0.00_);_(* \(#,##0.00\);_(* &quot;-&quot;??_);_(@_)"/>
    <numFmt numFmtId="164" formatCode="[$-10C0A]#,##0.00"/>
    <numFmt numFmtId="165" formatCode="[$-10C0A]yyyy/mm/dd"/>
    <numFmt numFmtId="166" formatCode="[$-10C0A]#,##0"/>
    <numFmt numFmtId="167" formatCode="_(* #,##0_);_(* \(#,##0\);_(* &quot;-&quot;??_);_(@_)"/>
    <numFmt numFmtId="168" formatCode="0.00;[Red]0.00"/>
    <numFmt numFmtId="169" formatCode="#,##0.00;[Red]#,##0.00"/>
    <numFmt numFmtId="170" formatCode="0.0%"/>
    <numFmt numFmtId="171" formatCode="_-* #,##0.00_-;\-* #,##0.00_-;_-* &quot;-&quot;??_-;_-@_-"/>
    <numFmt numFmtId="172" formatCode="0;[Red]0"/>
  </numFmts>
  <fonts count="56" x14ac:knownFonts="1">
    <font>
      <sz val="10"/>
      <name val="Verdan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Verdana"/>
      <family val="2"/>
    </font>
    <font>
      <sz val="10"/>
      <name val="Verdana"/>
      <family val="2"/>
    </font>
    <font>
      <b/>
      <sz val="12"/>
      <name val="Calibri"/>
      <family val="2"/>
      <scheme val="minor"/>
    </font>
    <font>
      <sz val="12"/>
      <name val="Calibri"/>
      <family val="2"/>
      <scheme val="minor"/>
    </font>
    <font>
      <sz val="10"/>
      <name val="Arial"/>
      <family val="2"/>
    </font>
    <font>
      <b/>
      <sz val="9"/>
      <color indexed="81"/>
      <name val="Tahoma"/>
      <family val="2"/>
    </font>
    <font>
      <sz val="9"/>
      <color indexed="81"/>
      <name val="Tahoma"/>
      <family val="2"/>
    </font>
    <font>
      <b/>
      <sz val="12"/>
      <color theme="1"/>
      <name val="Calibri"/>
      <family val="2"/>
      <scheme val="minor"/>
    </font>
    <font>
      <sz val="12"/>
      <name val="Arial Narrow"/>
      <family val="2"/>
    </font>
    <font>
      <u/>
      <sz val="10"/>
      <color theme="10"/>
      <name val="Verdana"/>
      <family val="2"/>
    </font>
    <font>
      <u/>
      <sz val="10"/>
      <color theme="11"/>
      <name val="Verdana"/>
      <family val="2"/>
    </font>
    <font>
      <sz val="11"/>
      <name val="Calibri"/>
      <family val="2"/>
      <scheme val="minor"/>
    </font>
    <font>
      <sz val="10"/>
      <name val="Arial Narrow"/>
      <family val="2"/>
    </font>
    <font>
      <b/>
      <sz val="10"/>
      <name val="Verdana"/>
      <family val="2"/>
    </font>
    <font>
      <b/>
      <sz val="26"/>
      <name val="Calibri"/>
      <family val="2"/>
      <scheme val="minor"/>
    </font>
    <font>
      <sz val="10"/>
      <color theme="1"/>
      <name val="Verdana"/>
      <family val="2"/>
    </font>
    <font>
      <b/>
      <sz val="16"/>
      <color theme="0"/>
      <name val="Cambria"/>
      <family val="1"/>
      <scheme val="major"/>
    </font>
    <font>
      <b/>
      <sz val="11"/>
      <color theme="1"/>
      <name val="Cambria"/>
      <family val="1"/>
      <scheme val="major"/>
    </font>
    <font>
      <b/>
      <sz val="12"/>
      <color theme="0"/>
      <name val="Cambria"/>
      <family val="1"/>
      <scheme val="major"/>
    </font>
    <font>
      <sz val="12"/>
      <color theme="1"/>
      <name val="Cambria"/>
      <family val="1"/>
      <scheme val="major"/>
    </font>
    <font>
      <b/>
      <sz val="11"/>
      <color theme="1"/>
      <name val="Calibri"/>
      <family val="2"/>
      <scheme val="minor"/>
    </font>
    <font>
      <b/>
      <sz val="11"/>
      <name val="Calibri"/>
      <family val="2"/>
      <scheme val="minor"/>
    </font>
    <font>
      <sz val="11"/>
      <color theme="1"/>
      <name val="Arial Narrow"/>
      <family val="2"/>
    </font>
    <font>
      <b/>
      <sz val="11"/>
      <name val="Calibri"/>
      <family val="2"/>
    </font>
    <font>
      <sz val="12"/>
      <color indexed="8"/>
      <name val="Calibri"/>
      <family val="2"/>
      <scheme val="minor"/>
    </font>
    <font>
      <sz val="11"/>
      <color indexed="8"/>
      <name val="Calibri"/>
      <family val="2"/>
    </font>
    <font>
      <b/>
      <sz val="11"/>
      <color rgb="FF00B0F0"/>
      <name val="Calibri"/>
      <family val="2"/>
      <scheme val="minor"/>
    </font>
    <font>
      <b/>
      <sz val="10"/>
      <color rgb="FFFF0000"/>
      <name val="Verdana"/>
      <family val="2"/>
    </font>
    <font>
      <sz val="8.75"/>
      <color rgb="FF222222"/>
      <name val="Arial"/>
      <family val="2"/>
    </font>
    <font>
      <b/>
      <sz val="8.75"/>
      <color rgb="FF222222"/>
      <name val="Arial"/>
      <family val="2"/>
    </font>
    <font>
      <sz val="11"/>
      <color rgb="FF222222"/>
      <name val="Arial"/>
      <family val="2"/>
    </font>
    <font>
      <sz val="10"/>
      <name val="Verdana"/>
      <family val="2"/>
    </font>
  </fonts>
  <fills count="15">
    <fill>
      <patternFill patternType="none"/>
    </fill>
    <fill>
      <patternFill patternType="gray125"/>
    </fill>
    <fill>
      <patternFill patternType="solid">
        <fgColor theme="4" tint="0.39997558519241921"/>
        <bgColor indexed="64"/>
      </patternFill>
    </fill>
    <fill>
      <patternFill patternType="solid">
        <fgColor theme="4" tint="0.39997558519241921"/>
        <bgColor theme="4"/>
      </patternFill>
    </fill>
    <fill>
      <patternFill patternType="solid">
        <fgColor rgb="FF353588"/>
        <bgColor indexed="64"/>
      </patternFill>
    </fill>
    <fill>
      <patternFill patternType="solid">
        <fgColor theme="3"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0000"/>
        <bgColor indexed="64"/>
      </patternFill>
    </fill>
    <fill>
      <patternFill patternType="solid">
        <fgColor theme="7" tint="0.39997558519241921"/>
        <bgColor indexed="64"/>
      </patternFill>
    </fill>
  </fills>
  <borders count="6">
    <border>
      <left/>
      <right/>
      <top/>
      <bottom/>
      <diagonal/>
    </border>
    <border>
      <left style="thin">
        <color auto="1"/>
      </left>
      <right/>
      <top/>
      <bottom/>
      <diagonal/>
    </border>
    <border>
      <left style="thin">
        <color indexed="64"/>
      </left>
      <right style="thin">
        <color auto="1"/>
      </right>
      <top style="thin">
        <color auto="1"/>
      </top>
      <bottom style="thin">
        <color auto="1"/>
      </bottom>
      <diagonal/>
    </border>
    <border>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right/>
      <top style="thin">
        <color theme="6" tint="0.79998168889431442"/>
      </top>
      <bottom/>
      <diagonal/>
    </border>
  </borders>
  <cellStyleXfs count="38">
    <xf numFmtId="0" fontId="0" fillId="0" borderId="0"/>
    <xf numFmtId="9" fontId="25" fillId="0" borderId="0" applyFont="0" applyFill="0" applyBorder="0" applyAlignment="0" applyProtection="0"/>
    <xf numFmtId="0" fontId="25" fillId="0" borderId="0"/>
    <xf numFmtId="0" fontId="28" fillId="0" borderId="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43" fontId="25" fillId="0" borderId="0" applyFont="0" applyFill="0" applyBorder="0" applyAlignment="0" applyProtection="0"/>
    <xf numFmtId="0" fontId="14" fillId="0" borderId="0"/>
    <xf numFmtId="171" fontId="14" fillId="0" borderId="0" applyFont="0" applyFill="0" applyBorder="0" applyAlignment="0" applyProtection="0"/>
    <xf numFmtId="9" fontId="14" fillId="0" borderId="0" applyFont="0" applyFill="0" applyBorder="0" applyAlignment="0" applyProtection="0"/>
    <xf numFmtId="9" fontId="49"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43" fontId="55" fillId="0" borderId="0" applyFont="0" applyFill="0" applyBorder="0" applyAlignment="0" applyProtection="0"/>
  </cellStyleXfs>
  <cellXfs count="266">
    <xf numFmtId="0" fontId="0" fillId="0" borderId="0" xfId="0"/>
    <xf numFmtId="0" fontId="0" fillId="0" borderId="0" xfId="0" applyAlignment="1">
      <alignment shrinkToFit="1"/>
    </xf>
    <xf numFmtId="0" fontId="27" fillId="0" borderId="0" xfId="0" applyFont="1" applyFill="1" applyAlignment="1" applyProtection="1">
      <alignment horizontal="center" vertical="center" wrapText="1"/>
    </xf>
    <xf numFmtId="0" fontId="27" fillId="0" borderId="0" xfId="0" applyFont="1" applyFill="1" applyAlignment="1" applyProtection="1">
      <alignment horizontal="left" vertical="center" wrapText="1"/>
    </xf>
    <xf numFmtId="9" fontId="22" fillId="0" borderId="2" xfId="1" applyFont="1" applyFill="1" applyBorder="1" applyAlignment="1" applyProtection="1">
      <alignment horizontal="center" vertical="center" wrapText="1"/>
    </xf>
    <xf numFmtId="0" fontId="0" fillId="0" borderId="2" xfId="0" applyBorder="1" applyAlignment="1">
      <alignment horizontal="left" vertical="center" wrapText="1"/>
    </xf>
    <xf numFmtId="0" fontId="21" fillId="0" borderId="2" xfId="0" applyFont="1" applyFill="1" applyBorder="1" applyAlignment="1" applyProtection="1">
      <alignment horizontal="center" vertical="center" wrapText="1"/>
      <protection locked="0"/>
    </xf>
    <xf numFmtId="0" fontId="0" fillId="0" borderId="0" xfId="0" applyAlignment="1"/>
    <xf numFmtId="0" fontId="0" fillId="0" borderId="0" xfId="0" applyAlignment="1">
      <alignment wrapText="1"/>
    </xf>
    <xf numFmtId="167" fontId="26" fillId="0" borderId="2" xfId="30" applyNumberFormat="1" applyFont="1" applyFill="1" applyBorder="1" applyAlignment="1" applyProtection="1">
      <alignment horizontal="center" vertical="center" wrapText="1"/>
    </xf>
    <xf numFmtId="0" fontId="31" fillId="2" borderId="2" xfId="0" applyFont="1" applyFill="1" applyBorder="1" applyAlignment="1" applyProtection="1">
      <alignment horizontal="center" vertical="center" wrapText="1"/>
    </xf>
    <xf numFmtId="0" fontId="31" fillId="3" borderId="2" xfId="0" applyFont="1" applyFill="1" applyBorder="1" applyAlignment="1">
      <alignment horizontal="center" vertical="center" wrapText="1"/>
    </xf>
    <xf numFmtId="0" fontId="36" fillId="0" borderId="2" xfId="0" applyFont="1" applyBorder="1" applyAlignment="1">
      <alignment horizontal="center" vertical="center" wrapText="1"/>
    </xf>
    <xf numFmtId="0" fontId="36" fillId="0" borderId="2" xfId="2" applyFont="1" applyBorder="1" applyAlignment="1">
      <alignment horizontal="center" vertical="center" wrapText="1"/>
    </xf>
    <xf numFmtId="3" fontId="23" fillId="0" borderId="2" xfId="0" applyNumberFormat="1" applyFont="1" applyFill="1" applyBorder="1" applyAlignment="1">
      <alignment horizontal="center" vertical="center" wrapText="1"/>
    </xf>
    <xf numFmtId="9" fontId="23" fillId="0" borderId="2" xfId="1" applyFont="1" applyFill="1" applyBorder="1" applyAlignment="1">
      <alignment horizontal="center" vertical="center" wrapText="1"/>
    </xf>
    <xf numFmtId="3" fontId="21" fillId="0" borderId="2" xfId="0" applyNumberFormat="1" applyFont="1" applyFill="1" applyBorder="1" applyAlignment="1" applyProtection="1">
      <alignment horizontal="center" vertical="center" wrapText="1"/>
      <protection locked="0"/>
    </xf>
    <xf numFmtId="166" fontId="21" fillId="0" borderId="2" xfId="0" applyNumberFormat="1" applyFont="1" applyFill="1" applyBorder="1" applyAlignment="1" applyProtection="1">
      <alignment horizontal="center" vertical="center" wrapText="1"/>
      <protection locked="0"/>
    </xf>
    <xf numFmtId="0" fontId="37" fillId="0" borderId="0" xfId="0" applyFont="1" applyAlignment="1">
      <alignment horizontal="center"/>
    </xf>
    <xf numFmtId="0" fontId="27" fillId="0" borderId="0" xfId="0" applyFont="1" applyFill="1" applyAlignment="1" applyProtection="1">
      <alignment wrapText="1"/>
    </xf>
    <xf numFmtId="0" fontId="26" fillId="0" borderId="0" xfId="0" applyFont="1" applyFill="1" applyAlignment="1" applyProtection="1">
      <alignment wrapText="1"/>
    </xf>
    <xf numFmtId="9" fontId="32" fillId="0" borderId="0" xfId="0" applyNumberFormat="1" applyFont="1" applyFill="1" applyAlignment="1" applyProtection="1">
      <alignment horizontal="center" vertical="center" wrapText="1"/>
    </xf>
    <xf numFmtId="3" fontId="35" fillId="0" borderId="3" xfId="0" applyNumberFormat="1" applyFont="1" applyFill="1" applyBorder="1" applyAlignment="1">
      <alignment horizontal="center" vertical="center" wrapText="1"/>
    </xf>
    <xf numFmtId="10" fontId="0" fillId="0" borderId="0" xfId="0" applyNumberFormat="1"/>
    <xf numFmtId="10" fontId="39" fillId="0" borderId="5" xfId="0" applyNumberFormat="1" applyFont="1" applyBorder="1"/>
    <xf numFmtId="0" fontId="0" fillId="0" borderId="0" xfId="0" applyAlignment="1">
      <alignment horizontal="left"/>
    </xf>
    <xf numFmtId="0" fontId="40" fillId="4" borderId="4" xfId="0" applyFont="1" applyFill="1" applyBorder="1" applyAlignment="1">
      <alignment horizontal="center" vertical="center"/>
    </xf>
    <xf numFmtId="0" fontId="41" fillId="0" borderId="4" xfId="0" applyFont="1" applyBorder="1"/>
    <xf numFmtId="0" fontId="42" fillId="4" borderId="4" xfId="0" applyFont="1" applyFill="1" applyBorder="1" applyAlignment="1">
      <alignment horizontal="center" vertical="center" wrapText="1"/>
    </xf>
    <xf numFmtId="0" fontId="0" fillId="0" borderId="0" xfId="0" applyAlignment="1">
      <alignment vertical="center"/>
    </xf>
    <xf numFmtId="0" fontId="43" fillId="0" borderId="4" xfId="0" applyFont="1" applyBorder="1" applyAlignment="1">
      <alignment horizontal="left" vertical="center"/>
    </xf>
    <xf numFmtId="10" fontId="43" fillId="0" borderId="4" xfId="0" applyNumberFormat="1" applyFont="1" applyBorder="1" applyAlignment="1">
      <alignment vertical="center"/>
    </xf>
    <xf numFmtId="9" fontId="27" fillId="0" borderId="0" xfId="1" applyFont="1" applyFill="1" applyAlignment="1" applyProtection="1">
      <alignment wrapText="1"/>
    </xf>
    <xf numFmtId="9" fontId="27" fillId="0" borderId="0" xfId="1" applyFont="1" applyFill="1" applyAlignment="1" applyProtection="1">
      <alignment horizontal="center" vertical="center" wrapText="1"/>
    </xf>
    <xf numFmtId="0" fontId="20" fillId="0" borderId="0" xfId="0" applyFont="1" applyFill="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0" xfId="0" applyFont="1" applyFill="1" applyAlignment="1" applyProtection="1">
      <alignment wrapText="1"/>
    </xf>
    <xf numFmtId="0" fontId="20" fillId="0" borderId="0" xfId="0" applyFont="1" applyFill="1" applyAlignment="1" applyProtection="1">
      <alignment horizontal="left" vertical="center" wrapText="1"/>
    </xf>
    <xf numFmtId="164" fontId="20" fillId="0" borderId="2" xfId="2" applyNumberFormat="1" applyFont="1" applyFill="1" applyBorder="1" applyAlignment="1" applyProtection="1">
      <alignment horizontal="left" vertical="center" wrapText="1"/>
    </xf>
    <xf numFmtId="164" fontId="20" fillId="0" borderId="2" xfId="2" applyNumberFormat="1" applyFont="1" applyFill="1" applyBorder="1" applyAlignment="1" applyProtection="1">
      <alignment horizontal="center" vertical="center" wrapText="1"/>
      <protection locked="0"/>
    </xf>
    <xf numFmtId="166" fontId="20" fillId="0" borderId="2" xfId="2" applyNumberFormat="1" applyFont="1" applyFill="1" applyBorder="1" applyAlignment="1" applyProtection="1">
      <alignment horizontal="center" vertical="center" wrapText="1"/>
      <protection locked="0"/>
    </xf>
    <xf numFmtId="0" fontId="20" fillId="0" borderId="2" xfId="2" applyFont="1" applyFill="1" applyBorder="1" applyAlignment="1" applyProtection="1">
      <alignment horizontal="center" vertical="center" wrapText="1"/>
      <protection locked="0"/>
    </xf>
    <xf numFmtId="0" fontId="20" fillId="0" borderId="2" xfId="0" applyFont="1" applyFill="1" applyBorder="1" applyAlignment="1" applyProtection="1">
      <alignment horizontal="center" vertical="center" wrapText="1"/>
      <protection locked="0"/>
    </xf>
    <xf numFmtId="0" fontId="20" fillId="0" borderId="2" xfId="2" applyFont="1" applyFill="1" applyBorder="1" applyAlignment="1" applyProtection="1">
      <alignment horizontal="center" vertical="center" wrapText="1"/>
    </xf>
    <xf numFmtId="169" fontId="20" fillId="0" borderId="2" xfId="0" applyNumberFormat="1" applyFont="1" applyFill="1" applyBorder="1" applyAlignment="1" applyProtection="1">
      <alignment horizontal="center" vertical="center" wrapText="1"/>
      <protection locked="0"/>
    </xf>
    <xf numFmtId="0" fontId="20" fillId="0" borderId="2" xfId="0" applyFont="1" applyFill="1" applyBorder="1" applyAlignment="1">
      <alignment horizontal="left" vertical="center" wrapText="1"/>
    </xf>
    <xf numFmtId="168" fontId="20" fillId="0" borderId="2" xfId="0" applyNumberFormat="1" applyFont="1" applyFill="1" applyBorder="1" applyAlignment="1" applyProtection="1">
      <alignment horizontal="center" vertical="center" wrapText="1"/>
      <protection locked="0"/>
    </xf>
    <xf numFmtId="0" fontId="20" fillId="0" borderId="2" xfId="0" applyFont="1" applyFill="1" applyBorder="1" applyAlignment="1" applyProtection="1">
      <alignment horizontal="center" vertical="center" wrapText="1"/>
    </xf>
    <xf numFmtId="3" fontId="20" fillId="0" borderId="2" xfId="0" applyNumberFormat="1" applyFont="1" applyFill="1" applyBorder="1" applyAlignment="1" applyProtection="1">
      <alignment horizontal="center" vertical="center" wrapText="1"/>
      <protection locked="0"/>
    </xf>
    <xf numFmtId="0" fontId="20" fillId="0" borderId="2" xfId="0" applyFont="1" applyFill="1" applyBorder="1" applyAlignment="1">
      <alignment horizontal="center" vertical="center" wrapText="1"/>
    </xf>
    <xf numFmtId="0" fontId="20" fillId="0" borderId="2" xfId="0" applyFont="1" applyFill="1" applyBorder="1" applyAlignment="1" applyProtection="1">
      <alignment horizontal="left" vertical="center" wrapText="1"/>
    </xf>
    <xf numFmtId="166" fontId="20" fillId="0" borderId="2" xfId="0" applyNumberFormat="1" applyFont="1" applyFill="1" applyBorder="1" applyAlignment="1" applyProtection="1">
      <alignment horizontal="center" vertical="center" wrapText="1"/>
    </xf>
    <xf numFmtId="166" fontId="20" fillId="0" borderId="2" xfId="0" applyNumberFormat="1" applyFont="1" applyFill="1" applyBorder="1" applyAlignment="1" applyProtection="1">
      <alignment horizontal="center" vertical="center" wrapText="1"/>
      <protection locked="0"/>
    </xf>
    <xf numFmtId="164" fontId="20" fillId="0" borderId="2" xfId="0" applyNumberFormat="1" applyFont="1" applyFill="1" applyBorder="1" applyAlignment="1" applyProtection="1">
      <alignment horizontal="center" vertical="center" wrapText="1"/>
      <protection locked="0"/>
    </xf>
    <xf numFmtId="9" fontId="20" fillId="0" borderId="2" xfId="1" applyFont="1" applyFill="1" applyBorder="1" applyAlignment="1" applyProtection="1">
      <alignment horizontal="center" vertical="center" wrapText="1"/>
      <protection locked="0"/>
    </xf>
    <xf numFmtId="0" fontId="20" fillId="0" borderId="2" xfId="2" applyFont="1" applyFill="1" applyBorder="1" applyAlignment="1" applyProtection="1">
      <alignment horizontal="left" vertical="center" wrapText="1"/>
    </xf>
    <xf numFmtId="0" fontId="44" fillId="0" borderId="2" xfId="0" applyFont="1" applyFill="1" applyBorder="1" applyAlignment="1">
      <alignment horizontal="left" vertical="center" wrapText="1"/>
    </xf>
    <xf numFmtId="165" fontId="20" fillId="0" borderId="2" xfId="0" applyNumberFormat="1" applyFont="1" applyFill="1" applyBorder="1" applyAlignment="1" applyProtection="1">
      <alignment horizontal="center" vertical="center" wrapText="1"/>
      <protection locked="0"/>
    </xf>
    <xf numFmtId="167" fontId="20" fillId="0" borderId="2" xfId="0" applyNumberFormat="1" applyFont="1" applyFill="1" applyBorder="1" applyAlignment="1" applyProtection="1">
      <alignment horizontal="center" vertical="center" wrapText="1"/>
      <protection locked="0"/>
    </xf>
    <xf numFmtId="9" fontId="20" fillId="0" borderId="2" xfId="0" applyNumberFormat="1" applyFont="1" applyFill="1" applyBorder="1" applyAlignment="1" applyProtection="1">
      <alignment horizontal="center" vertical="center" wrapText="1"/>
      <protection locked="0"/>
    </xf>
    <xf numFmtId="4" fontId="20" fillId="0" borderId="2" xfId="0" applyNumberFormat="1" applyFont="1" applyFill="1" applyBorder="1" applyAlignment="1" applyProtection="1">
      <alignment horizontal="center" vertical="center" wrapText="1"/>
      <protection locked="0"/>
    </xf>
    <xf numFmtId="164" fontId="19" fillId="0" borderId="2" xfId="2" applyNumberFormat="1" applyFont="1" applyFill="1" applyBorder="1" applyAlignment="1" applyProtection="1">
      <alignment horizontal="center" vertical="center" wrapText="1"/>
      <protection locked="0"/>
    </xf>
    <xf numFmtId="0" fontId="19" fillId="0" borderId="2" xfId="0" applyFont="1" applyFill="1" applyBorder="1" applyAlignment="1" applyProtection="1">
      <alignment horizontal="center" vertical="center" wrapText="1"/>
      <protection locked="0"/>
    </xf>
    <xf numFmtId="0" fontId="19" fillId="0" borderId="2" xfId="2" applyFont="1" applyFill="1" applyBorder="1" applyAlignment="1" applyProtection="1">
      <alignment horizontal="center" vertical="center" wrapText="1"/>
      <protection locked="0"/>
    </xf>
    <xf numFmtId="0" fontId="19" fillId="0" borderId="2" xfId="0" applyFont="1" applyFill="1" applyBorder="1" applyAlignment="1" applyProtection="1">
      <alignment horizontal="left" vertical="center" wrapText="1"/>
      <protection locked="0"/>
    </xf>
    <xf numFmtId="0" fontId="19" fillId="0" borderId="2" xfId="0" applyFont="1" applyFill="1" applyBorder="1" applyAlignment="1" applyProtection="1">
      <alignment horizontal="left" vertical="top" wrapText="1"/>
      <protection locked="0"/>
    </xf>
    <xf numFmtId="3" fontId="19" fillId="0" borderId="2" xfId="0" applyNumberFormat="1" applyFont="1" applyFill="1" applyBorder="1" applyAlignment="1" applyProtection="1">
      <alignment horizontal="center" vertical="center" wrapText="1"/>
      <protection locked="0"/>
    </xf>
    <xf numFmtId="0" fontId="19" fillId="0" borderId="2" xfId="0" applyFont="1" applyFill="1" applyBorder="1" applyAlignment="1" applyProtection="1">
      <alignment vertical="center" wrapText="1"/>
      <protection locked="0"/>
    </xf>
    <xf numFmtId="166" fontId="19" fillId="0" borderId="2" xfId="2" applyNumberFormat="1" applyFont="1" applyFill="1" applyBorder="1" applyAlignment="1" applyProtection="1">
      <alignment horizontal="center" vertical="center" wrapText="1"/>
      <protection locked="0"/>
    </xf>
    <xf numFmtId="169" fontId="19" fillId="0" borderId="2" xfId="0" applyNumberFormat="1" applyFont="1" applyFill="1" applyBorder="1" applyAlignment="1" applyProtection="1">
      <alignment horizontal="center" vertical="center" wrapText="1"/>
      <protection locked="0"/>
    </xf>
    <xf numFmtId="168" fontId="19" fillId="0" borderId="2" xfId="0" applyNumberFormat="1" applyFont="1" applyFill="1" applyBorder="1" applyAlignment="1" applyProtection="1">
      <alignment horizontal="center" vertical="center" wrapText="1"/>
      <protection locked="0"/>
    </xf>
    <xf numFmtId="166" fontId="19" fillId="0" borderId="2" xfId="0" applyNumberFormat="1" applyFont="1" applyFill="1" applyBorder="1" applyAlignment="1" applyProtection="1">
      <alignment horizontal="center" vertical="center" wrapText="1"/>
    </xf>
    <xf numFmtId="166" fontId="19" fillId="0" borderId="2" xfId="0" applyNumberFormat="1" applyFont="1" applyFill="1" applyBorder="1" applyAlignment="1" applyProtection="1">
      <alignment horizontal="center" vertical="center" wrapText="1"/>
      <protection locked="0"/>
    </xf>
    <xf numFmtId="164" fontId="19" fillId="0" borderId="2" xfId="0" applyNumberFormat="1" applyFont="1" applyFill="1" applyBorder="1" applyAlignment="1" applyProtection="1">
      <alignment horizontal="center" vertical="center" wrapText="1"/>
    </xf>
    <xf numFmtId="3" fontId="19" fillId="0" borderId="2" xfId="0" applyNumberFormat="1" applyFont="1" applyFill="1" applyBorder="1" applyAlignment="1" applyProtection="1">
      <alignment horizontal="center" vertical="center" wrapText="1"/>
    </xf>
    <xf numFmtId="10" fontId="19" fillId="0" borderId="2" xfId="0" applyNumberFormat="1" applyFont="1" applyFill="1" applyBorder="1" applyAlignment="1" applyProtection="1">
      <alignment horizontal="center" vertical="center" wrapText="1"/>
      <protection locked="0"/>
    </xf>
    <xf numFmtId="10" fontId="19" fillId="0" borderId="2" xfId="1" applyNumberFormat="1" applyFont="1" applyFill="1" applyBorder="1" applyAlignment="1" applyProtection="1">
      <alignment horizontal="center" vertical="center" wrapText="1"/>
      <protection locked="0"/>
    </xf>
    <xf numFmtId="4" fontId="19" fillId="0" borderId="2" xfId="0" applyNumberFormat="1" applyFont="1" applyFill="1" applyBorder="1" applyAlignment="1" applyProtection="1">
      <alignment horizontal="center" vertical="center" wrapText="1"/>
      <protection locked="0"/>
    </xf>
    <xf numFmtId="9" fontId="19" fillId="0" borderId="2" xfId="0" applyNumberFormat="1" applyFont="1" applyFill="1" applyBorder="1" applyAlignment="1" applyProtection="1">
      <alignment horizontal="center" vertical="center" wrapText="1"/>
      <protection locked="0"/>
    </xf>
    <xf numFmtId="166" fontId="19" fillId="6" borderId="2" xfId="2" applyNumberFormat="1" applyFont="1" applyFill="1" applyBorder="1" applyAlignment="1" applyProtection="1">
      <alignment horizontal="center" vertical="center" wrapText="1"/>
      <protection locked="0"/>
    </xf>
    <xf numFmtId="169" fontId="19" fillId="6" borderId="2" xfId="0" applyNumberFormat="1" applyFont="1" applyFill="1" applyBorder="1" applyAlignment="1" applyProtection="1">
      <alignment horizontal="center" vertical="center" wrapText="1"/>
      <protection locked="0"/>
    </xf>
    <xf numFmtId="0" fontId="19" fillId="6" borderId="2" xfId="0" applyFont="1" applyFill="1" applyBorder="1" applyAlignment="1" applyProtection="1">
      <alignment horizontal="center" vertical="center" wrapText="1"/>
      <protection locked="0"/>
    </xf>
    <xf numFmtId="168" fontId="19" fillId="6" borderId="2" xfId="0" applyNumberFormat="1" applyFont="1" applyFill="1" applyBorder="1" applyAlignment="1" applyProtection="1">
      <alignment horizontal="center" vertical="center" wrapText="1"/>
      <protection locked="0"/>
    </xf>
    <xf numFmtId="3" fontId="19" fillId="6" borderId="2" xfId="0" applyNumberFormat="1" applyFont="1" applyFill="1" applyBorder="1" applyAlignment="1" applyProtection="1">
      <alignment horizontal="center" vertical="center" wrapText="1"/>
      <protection locked="0"/>
    </xf>
    <xf numFmtId="166" fontId="19" fillId="6" borderId="2" xfId="0" applyNumberFormat="1" applyFont="1" applyFill="1" applyBorder="1" applyAlignment="1" applyProtection="1">
      <alignment horizontal="center" vertical="center" wrapText="1"/>
      <protection locked="0"/>
    </xf>
    <xf numFmtId="166" fontId="19" fillId="6" borderId="2" xfId="0" applyNumberFormat="1" applyFont="1" applyFill="1" applyBorder="1" applyAlignment="1" applyProtection="1">
      <alignment horizontal="center" vertical="center" wrapText="1"/>
    </xf>
    <xf numFmtId="164" fontId="19" fillId="6" borderId="2" xfId="2" applyNumberFormat="1" applyFont="1" applyFill="1" applyBorder="1" applyAlignment="1" applyProtection="1">
      <alignment horizontal="center" vertical="center" wrapText="1"/>
      <protection locked="0"/>
    </xf>
    <xf numFmtId="9" fontId="19" fillId="6" borderId="2" xfId="1" applyFont="1" applyFill="1" applyBorder="1" applyAlignment="1" applyProtection="1">
      <alignment horizontal="center" vertical="center" wrapText="1"/>
      <protection locked="0"/>
    </xf>
    <xf numFmtId="9" fontId="19" fillId="6" borderId="2" xfId="0" applyNumberFormat="1" applyFont="1" applyFill="1" applyBorder="1" applyAlignment="1" applyProtection="1">
      <alignment horizontal="center" vertical="center" wrapText="1"/>
      <protection locked="0"/>
    </xf>
    <xf numFmtId="4" fontId="19" fillId="6" borderId="2" xfId="0" applyNumberFormat="1" applyFont="1" applyFill="1" applyBorder="1" applyAlignment="1" applyProtection="1">
      <alignment horizontal="center" vertical="center" wrapText="1"/>
      <protection locked="0"/>
    </xf>
    <xf numFmtId="0" fontId="26" fillId="5" borderId="2" xfId="0" applyFont="1" applyFill="1" applyBorder="1" applyAlignment="1" applyProtection="1">
      <alignment horizontal="center" vertical="center"/>
    </xf>
    <xf numFmtId="3" fontId="18" fillId="0" borderId="2" xfId="0" applyNumberFormat="1" applyFont="1" applyFill="1" applyBorder="1" applyAlignment="1" applyProtection="1">
      <alignment horizontal="center" vertical="center" wrapText="1"/>
      <protection locked="0"/>
    </xf>
    <xf numFmtId="9" fontId="18" fillId="0" borderId="2" xfId="0" applyNumberFormat="1"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0" fontId="0" fillId="8" borderId="2" xfId="0" applyFont="1" applyFill="1" applyBorder="1" applyAlignment="1" applyProtection="1">
      <alignment horizontal="center" vertical="center" wrapText="1"/>
      <protection locked="0"/>
    </xf>
    <xf numFmtId="164" fontId="17" fillId="8" borderId="2" xfId="2" applyNumberFormat="1" applyFont="1" applyFill="1" applyBorder="1" applyAlignment="1" applyProtection="1">
      <alignment horizontal="center" vertical="center" wrapText="1"/>
      <protection locked="0"/>
    </xf>
    <xf numFmtId="0" fontId="35" fillId="8" borderId="2" xfId="0" applyFont="1" applyFill="1" applyBorder="1" applyAlignment="1">
      <alignment horizontal="center" vertical="center" wrapText="1"/>
    </xf>
    <xf numFmtId="9" fontId="35" fillId="0" borderId="2" xfId="1" applyFont="1" applyFill="1" applyBorder="1" applyAlignment="1">
      <alignment horizontal="center" vertical="center" wrapText="1"/>
    </xf>
    <xf numFmtId="169" fontId="35" fillId="0" borderId="2" xfId="0" applyNumberFormat="1" applyFont="1" applyFill="1" applyBorder="1" applyAlignment="1">
      <alignment horizontal="center" vertical="center" wrapText="1"/>
    </xf>
    <xf numFmtId="168" fontId="35" fillId="8" borderId="2" xfId="0" applyNumberFormat="1" applyFont="1" applyFill="1" applyBorder="1" applyAlignment="1">
      <alignment horizontal="center" vertical="center" wrapText="1"/>
    </xf>
    <xf numFmtId="3" fontId="0" fillId="8" borderId="2" xfId="0" applyNumberFormat="1" applyFont="1" applyFill="1" applyBorder="1" applyAlignment="1" applyProtection="1">
      <alignment horizontal="center" vertical="center" wrapText="1"/>
      <protection locked="0"/>
    </xf>
    <xf numFmtId="3" fontId="47" fillId="9" borderId="2" xfId="0" applyNumberFormat="1" applyFont="1" applyFill="1" applyBorder="1" applyAlignment="1">
      <alignment vertical="center" wrapText="1"/>
    </xf>
    <xf numFmtId="3" fontId="17" fillId="0" borderId="2" xfId="0" applyNumberFormat="1" applyFont="1" applyFill="1" applyBorder="1" applyAlignment="1" applyProtection="1">
      <alignment horizontal="center" vertical="center" wrapText="1"/>
      <protection locked="0"/>
    </xf>
    <xf numFmtId="3" fontId="35" fillId="7" borderId="2" xfId="0" applyNumberFormat="1" applyFont="1" applyFill="1" applyBorder="1" applyAlignment="1">
      <alignment horizontal="center" vertical="center" wrapText="1"/>
    </xf>
    <xf numFmtId="3" fontId="35" fillId="0" borderId="2" xfId="0" applyNumberFormat="1" applyFont="1" applyFill="1" applyBorder="1" applyAlignment="1">
      <alignment horizontal="center" vertical="center" wrapText="1"/>
    </xf>
    <xf numFmtId="3" fontId="35" fillId="8" borderId="2" xfId="0" applyNumberFormat="1" applyFont="1" applyFill="1" applyBorder="1" applyAlignment="1">
      <alignment horizontal="center" vertical="center" wrapText="1"/>
    </xf>
    <xf numFmtId="168" fontId="35" fillId="7" borderId="2" xfId="0" applyNumberFormat="1" applyFont="1" applyFill="1" applyBorder="1" applyAlignment="1">
      <alignment horizontal="center" vertical="center" wrapText="1"/>
    </xf>
    <xf numFmtId="168" fontId="35" fillId="0" borderId="2" xfId="0" applyNumberFormat="1" applyFont="1" applyFill="1" applyBorder="1" applyAlignment="1">
      <alignment horizontal="center" vertical="center" wrapText="1"/>
    </xf>
    <xf numFmtId="169" fontId="35" fillId="7" borderId="2" xfId="0" applyNumberFormat="1" applyFont="1" applyFill="1" applyBorder="1" applyAlignment="1">
      <alignment horizontal="center" vertical="center" wrapText="1"/>
    </xf>
    <xf numFmtId="0" fontId="35" fillId="7" borderId="2" xfId="0" applyFont="1" applyFill="1" applyBorder="1" applyAlignment="1">
      <alignment horizontal="center" vertical="center" wrapText="1"/>
    </xf>
    <xf numFmtId="166" fontId="16" fillId="8" borderId="2" xfId="2" applyNumberFormat="1" applyFont="1" applyFill="1" applyBorder="1" applyAlignment="1" applyProtection="1">
      <alignment horizontal="center" vertical="center" wrapText="1"/>
      <protection locked="0"/>
    </xf>
    <xf numFmtId="3" fontId="15" fillId="0" borderId="2" xfId="0" applyNumberFormat="1"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xf>
    <xf numFmtId="0" fontId="0" fillId="0" borderId="2" xfId="0" applyBorder="1"/>
    <xf numFmtId="9" fontId="13" fillId="0" borderId="2" xfId="2" applyNumberFormat="1" applyFont="1" applyFill="1" applyBorder="1" applyAlignment="1" applyProtection="1">
      <alignment horizontal="center" vertical="center" wrapText="1"/>
      <protection locked="0"/>
    </xf>
    <xf numFmtId="166" fontId="0" fillId="0" borderId="0" xfId="0" applyNumberFormat="1"/>
    <xf numFmtId="166" fontId="0" fillId="7" borderId="0" xfId="0" applyNumberFormat="1" applyFill="1"/>
    <xf numFmtId="0" fontId="12" fillId="0" borderId="2" xfId="0" applyFont="1" applyFill="1" applyBorder="1" applyAlignment="1" applyProtection="1">
      <alignment horizontal="center" vertical="center" wrapText="1"/>
      <protection locked="0"/>
    </xf>
    <xf numFmtId="3" fontId="12" fillId="0" borderId="2" xfId="0" applyNumberFormat="1" applyFont="1" applyFill="1" applyBorder="1" applyAlignment="1" applyProtection="1">
      <alignment horizontal="center" vertical="center" wrapText="1"/>
      <protection locked="0"/>
    </xf>
    <xf numFmtId="9" fontId="12" fillId="0" borderId="2" xfId="1" applyFont="1" applyFill="1" applyBorder="1" applyAlignment="1" applyProtection="1">
      <alignment horizontal="center" vertical="center" wrapText="1"/>
      <protection locked="0"/>
    </xf>
    <xf numFmtId="164" fontId="12" fillId="0" borderId="2" xfId="2" applyNumberFormat="1" applyFont="1" applyFill="1" applyBorder="1" applyAlignment="1" applyProtection="1">
      <alignment horizontal="center" vertical="center" wrapText="1"/>
      <protection locked="0"/>
    </xf>
    <xf numFmtId="166" fontId="12" fillId="0" borderId="2" xfId="0" applyNumberFormat="1" applyFont="1" applyFill="1" applyBorder="1" applyAlignment="1" applyProtection="1">
      <alignment horizontal="center" vertical="center" wrapText="1"/>
      <protection locked="0"/>
    </xf>
    <xf numFmtId="0" fontId="12" fillId="0" borderId="2" xfId="2" applyFont="1" applyFill="1" applyBorder="1" applyAlignment="1" applyProtection="1">
      <alignment horizontal="center" vertical="center" wrapText="1"/>
      <protection locked="0"/>
    </xf>
    <xf numFmtId="9" fontId="12" fillId="0" borderId="2" xfId="2" applyNumberFormat="1" applyFont="1" applyFill="1" applyBorder="1" applyAlignment="1" applyProtection="1">
      <alignment horizontal="center" vertical="center" wrapText="1"/>
      <protection locked="0"/>
    </xf>
    <xf numFmtId="9" fontId="12" fillId="0" borderId="2" xfId="0" applyNumberFormat="1" applyFont="1" applyFill="1" applyBorder="1" applyAlignment="1" applyProtection="1">
      <alignment horizontal="center" vertical="center" wrapText="1"/>
      <protection locked="0"/>
    </xf>
    <xf numFmtId="3" fontId="9" fillId="0" borderId="2" xfId="0" applyNumberFormat="1" applyFont="1" applyFill="1" applyBorder="1" applyAlignment="1" applyProtection="1">
      <alignment horizontal="center" vertical="center" wrapText="1"/>
      <protection locked="0"/>
    </xf>
    <xf numFmtId="166" fontId="9" fillId="0" borderId="2" xfId="0" applyNumberFormat="1" applyFont="1" applyFill="1" applyBorder="1" applyAlignment="1" applyProtection="1">
      <alignment horizontal="center" vertical="center" wrapText="1"/>
      <protection locked="0"/>
    </xf>
    <xf numFmtId="0" fontId="19" fillId="10" borderId="2" xfId="0" applyFont="1" applyFill="1" applyBorder="1" applyAlignment="1" applyProtection="1">
      <alignment horizontal="center" vertical="center" wrapText="1"/>
      <protection locked="0"/>
    </xf>
    <xf numFmtId="166" fontId="9" fillId="0" borderId="2" xfId="0" applyNumberFormat="1" applyFont="1" applyFill="1" applyBorder="1" applyAlignment="1" applyProtection="1">
      <alignment horizontal="center" vertical="center" wrapText="1"/>
    </xf>
    <xf numFmtId="4" fontId="9" fillId="0" borderId="2" xfId="0" applyNumberFormat="1" applyFont="1" applyFill="1" applyBorder="1" applyAlignment="1" applyProtection="1">
      <alignment horizontal="center" vertical="center" wrapText="1"/>
      <protection locked="0"/>
    </xf>
    <xf numFmtId="10" fontId="9" fillId="0" borderId="2" xfId="0" applyNumberFormat="1" applyFont="1" applyFill="1" applyBorder="1" applyAlignment="1" applyProtection="1">
      <alignment horizontal="center" vertical="center" wrapText="1"/>
      <protection locked="0"/>
    </xf>
    <xf numFmtId="9" fontId="9" fillId="0" borderId="2" xfId="0" applyNumberFormat="1" applyFont="1" applyFill="1" applyBorder="1" applyAlignment="1" applyProtection="1">
      <alignment horizontal="center" wrapText="1"/>
      <protection locked="0"/>
    </xf>
    <xf numFmtId="1" fontId="9" fillId="0" borderId="2" xfId="1" applyNumberFormat="1" applyFont="1" applyFill="1" applyBorder="1" applyAlignment="1" applyProtection="1">
      <alignment horizontal="center" vertical="center" wrapText="1"/>
      <protection locked="0"/>
    </xf>
    <xf numFmtId="0" fontId="0" fillId="0" borderId="0" xfId="0" applyFill="1"/>
    <xf numFmtId="4" fontId="9" fillId="0" borderId="0" xfId="0" applyNumberFormat="1" applyFont="1" applyFill="1" applyBorder="1" applyAlignment="1" applyProtection="1">
      <alignment horizontal="center" vertical="center" wrapText="1"/>
      <protection locked="0"/>
    </xf>
    <xf numFmtId="166" fontId="8" fillId="0" borderId="2" xfId="0" applyNumberFormat="1" applyFont="1" applyFill="1" applyBorder="1" applyAlignment="1" applyProtection="1">
      <alignment horizontal="center" vertical="center" wrapText="1"/>
      <protection locked="0"/>
    </xf>
    <xf numFmtId="3" fontId="8" fillId="0" borderId="2" xfId="0" applyNumberFormat="1" applyFont="1" applyFill="1" applyBorder="1" applyAlignment="1" applyProtection="1">
      <alignment horizontal="center" vertical="center" wrapText="1"/>
      <protection locked="0"/>
    </xf>
    <xf numFmtId="9" fontId="8" fillId="0" borderId="2" xfId="1" applyFont="1" applyFill="1" applyBorder="1" applyAlignment="1" applyProtection="1">
      <alignment horizontal="center" vertical="center" wrapText="1"/>
      <protection locked="0"/>
    </xf>
    <xf numFmtId="9" fontId="8" fillId="0" borderId="2" xfId="0" applyNumberFormat="1" applyFont="1" applyFill="1" applyBorder="1" applyAlignment="1" applyProtection="1">
      <alignment horizontal="center" vertical="center" wrapText="1"/>
      <protection locked="0"/>
    </xf>
    <xf numFmtId="0" fontId="35" fillId="0" borderId="2" xfId="0" applyFont="1" applyFill="1" applyBorder="1" applyAlignment="1">
      <alignment horizontal="center" vertical="center" wrapText="1"/>
    </xf>
    <xf numFmtId="0" fontId="8" fillId="0" borderId="2" xfId="0" applyFont="1" applyFill="1" applyBorder="1" applyAlignment="1" applyProtection="1">
      <alignment horizontal="center" vertical="center" wrapText="1"/>
      <protection locked="0"/>
    </xf>
    <xf numFmtId="0" fontId="17" fillId="11" borderId="2" xfId="0" applyFont="1" applyFill="1" applyBorder="1" applyAlignment="1" applyProtection="1">
      <alignment horizontal="center" vertical="center" wrapText="1"/>
      <protection locked="0"/>
    </xf>
    <xf numFmtId="3" fontId="35" fillId="11" borderId="2" xfId="0" applyNumberFormat="1" applyFont="1" applyFill="1" applyBorder="1" applyAlignment="1">
      <alignment horizontal="center" vertical="center" wrapText="1"/>
    </xf>
    <xf numFmtId="3" fontId="19" fillId="11" borderId="2" xfId="0" applyNumberFormat="1" applyFont="1" applyFill="1" applyBorder="1" applyAlignment="1" applyProtection="1">
      <alignment horizontal="center" vertical="center" wrapText="1"/>
      <protection locked="0"/>
    </xf>
    <xf numFmtId="3" fontId="15" fillId="11" borderId="2" xfId="0" applyNumberFormat="1" applyFont="1" applyFill="1" applyBorder="1" applyAlignment="1" applyProtection="1">
      <alignment horizontal="center" vertical="center" wrapText="1"/>
      <protection locked="0"/>
    </xf>
    <xf numFmtId="3" fontId="0" fillId="11" borderId="2" xfId="0" applyNumberFormat="1" applyFont="1" applyFill="1" applyBorder="1" applyAlignment="1" applyProtection="1">
      <alignment horizontal="center" vertical="center" wrapText="1"/>
      <protection locked="0"/>
    </xf>
    <xf numFmtId="3" fontId="17" fillId="11" borderId="2" xfId="0" applyNumberFormat="1" applyFont="1" applyFill="1" applyBorder="1" applyAlignment="1" applyProtection="1">
      <alignment horizontal="center" vertical="center" wrapText="1"/>
      <protection locked="0"/>
    </xf>
    <xf numFmtId="3" fontId="18" fillId="11" borderId="2" xfId="0" applyNumberFormat="1" applyFont="1" applyFill="1" applyBorder="1" applyAlignment="1" applyProtection="1">
      <alignment horizontal="center" vertical="center" wrapText="1"/>
      <protection locked="0"/>
    </xf>
    <xf numFmtId="170" fontId="18" fillId="11" borderId="2" xfId="0" applyNumberFormat="1" applyFont="1" applyFill="1" applyBorder="1" applyAlignment="1" applyProtection="1">
      <alignment horizontal="center" vertical="center" wrapText="1"/>
      <protection locked="0"/>
    </xf>
    <xf numFmtId="9" fontId="12" fillId="11" borderId="2" xfId="0" applyNumberFormat="1" applyFont="1" applyFill="1" applyBorder="1" applyAlignment="1" applyProtection="1">
      <alignment horizontal="center" vertical="center" wrapText="1"/>
      <protection locked="0"/>
    </xf>
    <xf numFmtId="9" fontId="19" fillId="11" borderId="2" xfId="0" applyNumberFormat="1" applyFont="1" applyFill="1" applyBorder="1" applyAlignment="1" applyProtection="1">
      <alignment horizontal="center" vertical="center" wrapText="1"/>
      <protection locked="0"/>
    </xf>
    <xf numFmtId="9" fontId="35" fillId="8" borderId="2" xfId="1" applyNumberFormat="1"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169" fontId="19" fillId="12" borderId="2" xfId="0" applyNumberFormat="1" applyFont="1" applyFill="1" applyBorder="1" applyAlignment="1" applyProtection="1">
      <alignment horizontal="center" vertical="center" wrapText="1"/>
      <protection locked="0"/>
    </xf>
    <xf numFmtId="0" fontId="19" fillId="12" borderId="2" xfId="0" applyFont="1" applyFill="1" applyBorder="1" applyAlignment="1" applyProtection="1">
      <alignment horizontal="center" vertical="center" wrapText="1"/>
      <protection locked="0"/>
    </xf>
    <xf numFmtId="168" fontId="35" fillId="12" borderId="2" xfId="0" applyNumberFormat="1" applyFont="1" applyFill="1" applyBorder="1" applyAlignment="1">
      <alignment horizontal="center" vertical="center" wrapText="1"/>
    </xf>
    <xf numFmtId="3" fontId="35" fillId="12" borderId="2" xfId="0" applyNumberFormat="1" applyFont="1" applyFill="1" applyBorder="1" applyAlignment="1">
      <alignment horizontal="center" vertical="center" wrapText="1"/>
    </xf>
    <xf numFmtId="166" fontId="19" fillId="12" borderId="2" xfId="0" applyNumberFormat="1" applyFont="1" applyFill="1" applyBorder="1" applyAlignment="1" applyProtection="1">
      <alignment horizontal="center" vertical="center" wrapText="1"/>
      <protection locked="0"/>
    </xf>
    <xf numFmtId="166" fontId="19" fillId="12" borderId="2" xfId="0" applyNumberFormat="1" applyFont="1" applyFill="1" applyBorder="1" applyAlignment="1" applyProtection="1">
      <alignment horizontal="center" vertical="center" wrapText="1"/>
    </xf>
    <xf numFmtId="3" fontId="19" fillId="12" borderId="2" xfId="0" applyNumberFormat="1" applyFont="1" applyFill="1" applyBorder="1" applyAlignment="1" applyProtection="1">
      <alignment horizontal="center" vertical="center" wrapText="1"/>
      <protection locked="0"/>
    </xf>
    <xf numFmtId="168" fontId="19" fillId="12" borderId="2" xfId="0" applyNumberFormat="1" applyFont="1" applyFill="1" applyBorder="1" applyAlignment="1" applyProtection="1">
      <alignment horizontal="center" vertical="center" wrapText="1"/>
      <protection locked="0"/>
    </xf>
    <xf numFmtId="9" fontId="19" fillId="12" borderId="2" xfId="1" applyFont="1" applyFill="1" applyBorder="1" applyAlignment="1" applyProtection="1">
      <alignment horizontal="center" vertical="center" wrapText="1"/>
      <protection locked="0"/>
    </xf>
    <xf numFmtId="9" fontId="19" fillId="12" borderId="2" xfId="0" applyNumberFormat="1" applyFont="1" applyFill="1" applyBorder="1" applyAlignment="1" applyProtection="1">
      <alignment horizontal="center" vertical="center" wrapText="1"/>
      <protection locked="0"/>
    </xf>
    <xf numFmtId="4" fontId="19" fillId="12" borderId="2" xfId="0" applyNumberFormat="1" applyFont="1" applyFill="1" applyBorder="1" applyAlignment="1" applyProtection="1">
      <alignment horizontal="center" vertical="center" wrapText="1"/>
      <protection locked="0"/>
    </xf>
    <xf numFmtId="166" fontId="6" fillId="0" borderId="2" xfId="0" applyNumberFormat="1" applyFont="1" applyFill="1" applyBorder="1" applyAlignment="1" applyProtection="1">
      <alignment horizontal="center" vertical="center" wrapText="1"/>
      <protection locked="0"/>
    </xf>
    <xf numFmtId="3" fontId="44" fillId="12" borderId="2" xfId="0" applyNumberFormat="1" applyFont="1" applyFill="1" applyBorder="1" applyAlignment="1" applyProtection="1">
      <alignment horizontal="center" vertical="center" wrapText="1"/>
      <protection locked="0"/>
    </xf>
    <xf numFmtId="9" fontId="44" fillId="12" borderId="2" xfId="1" applyFont="1" applyFill="1" applyBorder="1" applyAlignment="1" applyProtection="1">
      <alignment horizontal="center" vertical="center" wrapText="1"/>
      <protection locked="0"/>
    </xf>
    <xf numFmtId="166" fontId="20" fillId="5" borderId="2" xfId="0" applyNumberFormat="1" applyFont="1" applyFill="1" applyBorder="1" applyAlignment="1" applyProtection="1">
      <alignment horizontal="center" vertical="center" wrapText="1"/>
      <protection locked="0"/>
    </xf>
    <xf numFmtId="166" fontId="20" fillId="5" borderId="2" xfId="0" applyNumberFormat="1" applyFont="1" applyFill="1" applyBorder="1" applyAlignment="1" applyProtection="1">
      <alignment horizontal="center" vertical="center" wrapText="1"/>
    </xf>
    <xf numFmtId="164" fontId="12" fillId="5" borderId="2" xfId="2" applyNumberFormat="1" applyFont="1" applyFill="1" applyBorder="1" applyAlignment="1" applyProtection="1">
      <alignment horizontal="center" vertical="center" wrapText="1"/>
      <protection locked="0"/>
    </xf>
    <xf numFmtId="166" fontId="12" fillId="5" borderId="2" xfId="0" applyNumberFormat="1" applyFont="1" applyFill="1" applyBorder="1" applyAlignment="1" applyProtection="1">
      <alignment horizontal="center" vertical="center" wrapText="1"/>
      <protection locked="0"/>
    </xf>
    <xf numFmtId="3" fontId="12" fillId="5" borderId="2" xfId="0" applyNumberFormat="1" applyFont="1" applyFill="1" applyBorder="1" applyAlignment="1" applyProtection="1">
      <alignment horizontal="center" vertical="center" wrapText="1"/>
      <protection locked="0"/>
    </xf>
    <xf numFmtId="3" fontId="20" fillId="5" borderId="2" xfId="0" applyNumberFormat="1" applyFont="1" applyFill="1" applyBorder="1" applyAlignment="1" applyProtection="1">
      <alignment horizontal="center" vertical="center" wrapText="1"/>
      <protection locked="0"/>
    </xf>
    <xf numFmtId="0" fontId="20" fillId="5" borderId="2" xfId="0" applyFont="1" applyFill="1" applyBorder="1" applyAlignment="1" applyProtection="1">
      <alignment horizontal="center" vertical="center" wrapText="1"/>
      <protection locked="0"/>
    </xf>
    <xf numFmtId="0" fontId="0" fillId="5" borderId="0" xfId="0" applyFill="1"/>
    <xf numFmtId="4" fontId="20" fillId="5" borderId="2" xfId="0" applyNumberFormat="1" applyFont="1" applyFill="1" applyBorder="1" applyAlignment="1" applyProtection="1">
      <alignment horizontal="center" vertical="center" wrapText="1"/>
      <protection locked="0"/>
    </xf>
    <xf numFmtId="9" fontId="20" fillId="5" borderId="2" xfId="0" applyNumberFormat="1" applyFont="1" applyFill="1" applyBorder="1" applyAlignment="1" applyProtection="1">
      <alignment horizontal="center" vertical="center" wrapText="1"/>
      <protection locked="0"/>
    </xf>
    <xf numFmtId="0" fontId="53" fillId="0" borderId="2" xfId="0" applyFont="1" applyBorder="1" applyAlignment="1">
      <alignment vertical="center" wrapText="1" readingOrder="1"/>
    </xf>
    <xf numFmtId="3" fontId="46" fillId="0" borderId="2" xfId="0" applyNumberFormat="1" applyFont="1" applyFill="1" applyBorder="1" applyAlignment="1">
      <alignment horizontal="center" vertical="center" wrapText="1"/>
    </xf>
    <xf numFmtId="3" fontId="46" fillId="12" borderId="2" xfId="0" applyNumberFormat="1" applyFont="1" applyFill="1" applyBorder="1" applyAlignment="1">
      <alignment horizontal="center" vertical="center" wrapText="1"/>
    </xf>
    <xf numFmtId="2" fontId="35" fillId="12" borderId="2" xfId="1" applyNumberFormat="1" applyFont="1" applyFill="1" applyBorder="1" applyAlignment="1">
      <alignment horizontal="center" vertical="center" wrapText="1"/>
    </xf>
    <xf numFmtId="2" fontId="35" fillId="11" borderId="2" xfId="1" applyNumberFormat="1" applyFont="1" applyFill="1" applyBorder="1" applyAlignment="1">
      <alignment horizontal="center" vertical="center" wrapText="1"/>
    </xf>
    <xf numFmtId="2" fontId="35" fillId="8" borderId="2" xfId="1" applyNumberFormat="1" applyFont="1" applyFill="1" applyBorder="1" applyAlignment="1">
      <alignment horizontal="center" vertical="center" wrapText="1"/>
    </xf>
    <xf numFmtId="10" fontId="35" fillId="7" borderId="2" xfId="0" applyNumberFormat="1" applyFont="1" applyFill="1" applyBorder="1" applyAlignment="1">
      <alignment horizontal="center" vertical="center"/>
    </xf>
    <xf numFmtId="9" fontId="35" fillId="0" borderId="2" xfId="0" applyNumberFormat="1" applyFont="1" applyFill="1" applyBorder="1" applyAlignment="1">
      <alignment horizontal="center" vertical="center"/>
    </xf>
    <xf numFmtId="9" fontId="35" fillId="12" borderId="2" xfId="0" applyNumberFormat="1" applyFont="1" applyFill="1" applyBorder="1" applyAlignment="1">
      <alignment horizontal="center" vertical="center"/>
    </xf>
    <xf numFmtId="10" fontId="35" fillId="11" borderId="2" xfId="0" applyNumberFormat="1" applyFont="1" applyFill="1" applyBorder="1" applyAlignment="1">
      <alignment horizontal="center" vertical="center"/>
    </xf>
    <xf numFmtId="10" fontId="35" fillId="8" borderId="2" xfId="0" applyNumberFormat="1" applyFont="1" applyFill="1" applyBorder="1" applyAlignment="1">
      <alignment horizontal="center" vertical="center"/>
    </xf>
    <xf numFmtId="0" fontId="0" fillId="5" borderId="2" xfId="0" applyFill="1" applyBorder="1"/>
    <xf numFmtId="0" fontId="9" fillId="0" borderId="2" xfId="0" applyFont="1" applyFill="1" applyBorder="1" applyAlignment="1" applyProtection="1">
      <alignment horizontal="center" vertical="center" wrapText="1"/>
      <protection locked="0"/>
    </xf>
    <xf numFmtId="172" fontId="17" fillId="11" borderId="2" xfId="37" applyNumberFormat="1" applyFont="1" applyFill="1" applyBorder="1" applyAlignment="1" applyProtection="1">
      <alignment horizontal="center" vertical="center" wrapText="1"/>
      <protection locked="0"/>
    </xf>
    <xf numFmtId="172" fontId="35" fillId="0" borderId="2" xfId="37" applyNumberFormat="1" applyFont="1" applyFill="1" applyBorder="1" applyAlignment="1">
      <alignment horizontal="center" vertical="center" wrapText="1"/>
    </xf>
    <xf numFmtId="0" fontId="44" fillId="0" borderId="2" xfId="0" applyFont="1" applyFill="1" applyBorder="1" applyAlignment="1" applyProtection="1">
      <alignment horizontal="center" vertical="center" wrapText="1"/>
      <protection locked="0"/>
    </xf>
    <xf numFmtId="3" fontId="44" fillId="13" borderId="2" xfId="0" applyNumberFormat="1" applyFont="1" applyFill="1" applyBorder="1" applyAlignment="1" applyProtection="1">
      <alignment horizontal="center" vertical="center" wrapText="1"/>
      <protection locked="0"/>
    </xf>
    <xf numFmtId="9" fontId="44" fillId="13" borderId="2" xfId="1" applyFont="1" applyFill="1" applyBorder="1" applyAlignment="1" applyProtection="1">
      <alignment horizontal="center" vertical="center" wrapText="1"/>
      <protection locked="0"/>
    </xf>
    <xf numFmtId="9" fontId="12" fillId="13" borderId="2" xfId="1"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164" fontId="5" fillId="0" borderId="2" xfId="2" applyNumberFormat="1" applyFont="1" applyFill="1" applyBorder="1" applyAlignment="1" applyProtection="1">
      <alignment horizontal="center" vertical="center" wrapText="1"/>
      <protection locked="0"/>
    </xf>
    <xf numFmtId="0" fontId="19" fillId="14" borderId="2" xfId="0" applyFont="1" applyFill="1" applyBorder="1" applyAlignment="1" applyProtection="1">
      <alignment horizontal="center" vertical="center" wrapText="1"/>
      <protection locked="0"/>
    </xf>
    <xf numFmtId="3" fontId="19" fillId="14" borderId="2"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center" vertical="center" wrapText="1"/>
      <protection locked="0"/>
    </xf>
    <xf numFmtId="0" fontId="52" fillId="0" borderId="2" xfId="0" applyFont="1" applyFill="1" applyBorder="1" applyAlignment="1">
      <alignment vertical="center" wrapText="1" readingOrder="1"/>
    </xf>
    <xf numFmtId="0" fontId="25" fillId="0" borderId="2" xfId="0" applyFont="1" applyFill="1" applyBorder="1" applyAlignment="1">
      <alignment wrapText="1"/>
    </xf>
    <xf numFmtId="1" fontId="5" fillId="0" borderId="2" xfId="1" applyNumberFormat="1" applyFont="1" applyFill="1" applyBorder="1" applyAlignment="1" applyProtection="1">
      <alignment horizontal="center" vertical="center" wrapText="1"/>
      <protection locked="0"/>
    </xf>
    <xf numFmtId="3" fontId="0" fillId="0" borderId="2" xfId="0" applyNumberFormat="1" applyFont="1" applyFill="1" applyBorder="1" applyAlignment="1" applyProtection="1">
      <alignment horizontal="center" vertical="center" wrapText="1"/>
      <protection locked="0"/>
    </xf>
    <xf numFmtId="0" fontId="0" fillId="0" borderId="2" xfId="0" applyFill="1" applyBorder="1"/>
    <xf numFmtId="0" fontId="3"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9" fontId="2" fillId="0" borderId="2" xfId="1" applyFont="1" applyFill="1" applyBorder="1" applyAlignment="1" applyProtection="1">
      <alignment horizontal="center" vertical="center" wrapText="1"/>
      <protection locked="0"/>
    </xf>
    <xf numFmtId="0" fontId="39" fillId="0" borderId="2" xfId="0" applyFont="1" applyFill="1" applyBorder="1" applyAlignment="1" applyProtection="1">
      <alignment horizontal="center" vertical="center" wrapText="1"/>
      <protection locked="0"/>
    </xf>
    <xf numFmtId="9" fontId="2" fillId="0" borderId="2" xfId="1" applyFont="1" applyFill="1" applyBorder="1" applyAlignment="1">
      <alignment horizontal="center" vertical="center" wrapText="1"/>
    </xf>
    <xf numFmtId="9" fontId="2" fillId="0" borderId="2" xfId="1"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2" xfId="0" applyNumberFormat="1" applyFont="1" applyFill="1" applyBorder="1" applyAlignment="1" applyProtection="1">
      <alignment horizontal="center" vertical="center" wrapText="1"/>
    </xf>
    <xf numFmtId="3" fontId="2" fillId="0" borderId="2" xfId="0" applyNumberFormat="1" applyFont="1" applyFill="1" applyBorder="1" applyAlignment="1" applyProtection="1">
      <alignment horizontal="center" vertical="center" wrapText="1"/>
      <protection locked="0"/>
    </xf>
    <xf numFmtId="3" fontId="44" fillId="0" borderId="2" xfId="0" applyNumberFormat="1" applyFont="1" applyFill="1" applyBorder="1" applyAlignment="1" applyProtection="1">
      <alignment horizontal="center" vertical="center" wrapText="1"/>
      <protection locked="0"/>
    </xf>
    <xf numFmtId="3" fontId="39" fillId="0" borderId="2" xfId="0" applyNumberFormat="1" applyFont="1" applyFill="1" applyBorder="1" applyAlignment="1" applyProtection="1">
      <alignment horizontal="center" vertical="center" wrapText="1"/>
      <protection locked="0"/>
    </xf>
    <xf numFmtId="10" fontId="2" fillId="0" borderId="2" xfId="0" applyNumberFormat="1" applyFont="1" applyFill="1" applyBorder="1" applyAlignment="1" applyProtection="1">
      <alignment horizontal="center" vertical="center" wrapText="1"/>
      <protection locked="0"/>
    </xf>
    <xf numFmtId="0" fontId="39" fillId="0" borderId="0" xfId="0" applyFont="1" applyFill="1"/>
    <xf numFmtId="0" fontId="53" fillId="0" borderId="2" xfId="0" applyFont="1" applyFill="1" applyBorder="1" applyAlignment="1">
      <alignment vertical="center" wrapText="1" readingOrder="1"/>
    </xf>
    <xf numFmtId="3" fontId="5" fillId="0" borderId="2" xfId="0" applyNumberFormat="1" applyFont="1" applyFill="1" applyBorder="1" applyAlignment="1" applyProtection="1">
      <alignment horizontal="center" vertical="center" wrapText="1"/>
      <protection locked="0"/>
    </xf>
    <xf numFmtId="9" fontId="19" fillId="0" borderId="2" xfId="1" applyFont="1" applyFill="1" applyBorder="1" applyAlignment="1" applyProtection="1">
      <alignment horizontal="center" vertical="center" wrapText="1"/>
      <protection locked="0"/>
    </xf>
    <xf numFmtId="0" fontId="20" fillId="0" borderId="2" xfId="0" applyFont="1" applyFill="1" applyBorder="1" applyAlignment="1" applyProtection="1">
      <alignment horizontal="center" vertical="center" wrapText="1"/>
    </xf>
    <xf numFmtId="0" fontId="20" fillId="0" borderId="2" xfId="2" applyFont="1" applyFill="1" applyBorder="1" applyAlignment="1" applyProtection="1">
      <alignment horizontal="left" vertical="center" wrapText="1"/>
    </xf>
    <xf numFmtId="0" fontId="20" fillId="0" borderId="2" xfId="0" applyFont="1" applyFill="1" applyBorder="1" applyAlignment="1">
      <alignment horizontal="left" vertical="center" wrapText="1"/>
    </xf>
    <xf numFmtId="164" fontId="20" fillId="0" borderId="2" xfId="2" applyNumberFormat="1" applyFont="1" applyFill="1" applyBorder="1" applyAlignment="1" applyProtection="1">
      <alignment horizontal="left" vertical="center" wrapText="1"/>
    </xf>
    <xf numFmtId="0" fontId="45" fillId="5" borderId="2" xfId="0" applyFont="1" applyFill="1" applyBorder="1" applyAlignment="1" applyProtection="1">
      <alignment horizontal="center" vertical="center" wrapText="1"/>
    </xf>
    <xf numFmtId="0" fontId="45" fillId="5" borderId="2" xfId="0" applyFont="1" applyFill="1" applyBorder="1" applyAlignment="1" applyProtection="1">
      <alignment horizontal="center" vertical="center" wrapText="1"/>
    </xf>
    <xf numFmtId="4" fontId="54" fillId="0" borderId="2" xfId="0" applyNumberFormat="1" applyFont="1" applyFill="1" applyBorder="1"/>
    <xf numFmtId="166" fontId="0" fillId="0" borderId="0" xfId="0" applyNumberFormat="1" applyFill="1"/>
    <xf numFmtId="166" fontId="9" fillId="0" borderId="3" xfId="0" applyNumberFormat="1" applyFont="1" applyFill="1" applyBorder="1" applyAlignment="1" applyProtection="1">
      <alignment horizontal="center" vertical="center" wrapText="1"/>
    </xf>
    <xf numFmtId="1" fontId="10" fillId="0" borderId="3" xfId="1" applyNumberFormat="1" applyFont="1" applyFill="1" applyBorder="1" applyAlignment="1" applyProtection="1">
      <alignment horizontal="center" vertical="center" wrapText="1"/>
      <protection locked="0"/>
    </xf>
    <xf numFmtId="1" fontId="11" fillId="0" borderId="3" xfId="1" applyNumberFormat="1" applyFont="1" applyFill="1" applyBorder="1" applyAlignment="1" applyProtection="1">
      <alignment horizontal="center" vertical="center" wrapText="1"/>
      <protection locked="0"/>
    </xf>
    <xf numFmtId="4" fontId="9" fillId="0" borderId="3" xfId="0" applyNumberFormat="1" applyFont="1" applyFill="1" applyBorder="1" applyAlignment="1" applyProtection="1">
      <alignment horizontal="center" vertical="center" wrapText="1"/>
      <protection locked="0"/>
    </xf>
    <xf numFmtId="166" fontId="19" fillId="12" borderId="2" xfId="2" applyNumberFormat="1" applyFont="1" applyFill="1" applyBorder="1" applyAlignment="1" applyProtection="1">
      <alignment horizontal="center" vertical="center" wrapText="1"/>
      <protection locked="0"/>
    </xf>
    <xf numFmtId="166" fontId="19" fillId="11" borderId="2" xfId="2" applyNumberFormat="1" applyFont="1" applyFill="1" applyBorder="1" applyAlignment="1" applyProtection="1">
      <alignment horizontal="center" vertical="center" wrapText="1"/>
      <protection locked="0"/>
    </xf>
    <xf numFmtId="0" fontId="13" fillId="0" borderId="2" xfId="2" applyFont="1" applyFill="1" applyBorder="1" applyAlignment="1" applyProtection="1">
      <alignment horizontal="center" vertical="center" wrapText="1"/>
    </xf>
    <xf numFmtId="166" fontId="8" fillId="0" borderId="2" xfId="2" applyNumberFormat="1" applyFont="1" applyFill="1" applyBorder="1" applyAlignment="1" applyProtection="1">
      <alignment horizontal="center" vertical="center" wrapText="1"/>
      <protection locked="0"/>
    </xf>
    <xf numFmtId="164" fontId="19" fillId="12" borderId="2" xfId="2" applyNumberFormat="1" applyFont="1" applyFill="1" applyBorder="1" applyAlignment="1" applyProtection="1">
      <alignment horizontal="center" vertical="center" wrapText="1"/>
      <protection locked="0"/>
    </xf>
    <xf numFmtId="164" fontId="8" fillId="0" borderId="2" xfId="2" applyNumberFormat="1" applyFont="1" applyFill="1" applyBorder="1" applyAlignment="1" applyProtection="1">
      <alignment horizontal="center" vertical="center" wrapText="1"/>
      <protection locked="0"/>
    </xf>
    <xf numFmtId="166" fontId="15" fillId="11" borderId="2" xfId="0" applyNumberFormat="1" applyFont="1" applyFill="1" applyBorder="1" applyAlignment="1" applyProtection="1">
      <alignment horizontal="center" vertical="center" wrapText="1"/>
      <protection locked="0"/>
    </xf>
    <xf numFmtId="166" fontId="15" fillId="0" borderId="2" xfId="0" applyNumberFormat="1" applyFont="1" applyFill="1" applyBorder="1" applyAlignment="1" applyProtection="1">
      <alignment horizontal="center" vertical="center" wrapText="1"/>
      <protection locked="0"/>
    </xf>
    <xf numFmtId="164" fontId="15" fillId="0" borderId="2" xfId="0" applyNumberFormat="1" applyFont="1" applyFill="1" applyBorder="1" applyAlignment="1" applyProtection="1">
      <alignment horizontal="center" vertical="center" wrapText="1"/>
      <protection locked="0"/>
    </xf>
    <xf numFmtId="166" fontId="11" fillId="0" borderId="2" xfId="0" applyNumberFormat="1" applyFont="1" applyFill="1" applyBorder="1" applyAlignment="1" applyProtection="1">
      <alignment horizontal="center" vertical="center" wrapText="1"/>
      <protection locked="0"/>
    </xf>
    <xf numFmtId="166" fontId="13" fillId="11" borderId="2" xfId="0" applyNumberFormat="1" applyFont="1" applyFill="1" applyBorder="1" applyAlignment="1" applyProtection="1">
      <alignment horizontal="center" vertical="center" wrapText="1"/>
      <protection locked="0"/>
    </xf>
    <xf numFmtId="166" fontId="13" fillId="0" borderId="2" xfId="0" applyNumberFormat="1" applyFont="1" applyFill="1" applyBorder="1" applyAlignment="1" applyProtection="1">
      <alignment horizontal="center" vertical="center" wrapText="1"/>
      <protection locked="0"/>
    </xf>
    <xf numFmtId="166" fontId="0" fillId="0" borderId="2" xfId="0" applyNumberFormat="1" applyFill="1" applyBorder="1"/>
    <xf numFmtId="9" fontId="8" fillId="13" borderId="2" xfId="1" applyFont="1" applyFill="1" applyBorder="1" applyAlignment="1" applyProtection="1">
      <alignment horizontal="center" vertical="center" wrapText="1"/>
      <protection locked="0"/>
    </xf>
    <xf numFmtId="0" fontId="19" fillId="10" borderId="2" xfId="0" applyFont="1" applyFill="1" applyBorder="1" applyAlignment="1" applyProtection="1">
      <alignment vertical="center" wrapText="1"/>
      <protection locked="0"/>
    </xf>
    <xf numFmtId="9" fontId="48" fillId="0" borderId="2" xfId="0" applyNumberFormat="1" applyFont="1" applyFill="1" applyBorder="1" applyAlignment="1" applyProtection="1">
      <alignment horizontal="center" vertical="center" wrapText="1"/>
    </xf>
    <xf numFmtId="9" fontId="48" fillId="12" borderId="2" xfId="0" applyNumberFormat="1" applyFont="1" applyFill="1" applyBorder="1" applyAlignment="1" applyProtection="1">
      <alignment horizontal="center" vertical="center" wrapText="1"/>
    </xf>
    <xf numFmtId="9" fontId="35" fillId="11" borderId="2" xfId="0" applyNumberFormat="1" applyFont="1" applyFill="1" applyBorder="1" applyAlignment="1">
      <alignment horizontal="center" vertical="center"/>
    </xf>
    <xf numFmtId="0" fontId="35" fillId="0" borderId="2" xfId="0" applyFont="1" applyFill="1" applyBorder="1" applyAlignment="1">
      <alignment horizontal="justify" vertical="center" wrapText="1"/>
    </xf>
    <xf numFmtId="0" fontId="51" fillId="0" borderId="2" xfId="0" applyFont="1" applyFill="1" applyBorder="1"/>
    <xf numFmtId="9" fontId="44" fillId="0" borderId="2" xfId="1" applyFont="1" applyFill="1" applyBorder="1" applyAlignment="1" applyProtection="1">
      <alignment horizontal="center" vertical="center" wrapText="1"/>
      <protection locked="0"/>
    </xf>
    <xf numFmtId="0" fontId="20" fillId="0" borderId="2" xfId="2" applyFont="1" applyFill="1" applyBorder="1" applyAlignment="1" applyProtection="1">
      <alignment horizontal="left" vertical="center" wrapText="1"/>
    </xf>
    <xf numFmtId="0" fontId="20" fillId="0" borderId="2" xfId="0" applyFont="1" applyFill="1" applyBorder="1" applyAlignment="1">
      <alignment horizontal="left" vertical="center" wrapText="1"/>
    </xf>
    <xf numFmtId="0" fontId="20" fillId="0" borderId="2" xfId="0" applyFont="1" applyFill="1" applyBorder="1" applyAlignment="1" applyProtection="1">
      <alignment horizontal="center" vertical="center" wrapText="1"/>
    </xf>
    <xf numFmtId="0" fontId="38" fillId="0" borderId="1" xfId="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wrapText="1"/>
    </xf>
    <xf numFmtId="0" fontId="44" fillId="0" borderId="2" xfId="0" applyFont="1" applyFill="1" applyBorder="1" applyAlignment="1" applyProtection="1">
      <alignment horizontal="center" vertical="center" wrapText="1"/>
    </xf>
    <xf numFmtId="9" fontId="44" fillId="0" borderId="2" xfId="0" applyNumberFormat="1" applyFont="1" applyFill="1" applyBorder="1" applyAlignment="1" applyProtection="1">
      <alignment horizontal="center" vertical="center" wrapText="1"/>
    </xf>
    <xf numFmtId="164" fontId="20" fillId="0" borderId="2" xfId="2" applyNumberFormat="1" applyFont="1" applyFill="1" applyBorder="1" applyAlignment="1" applyProtection="1">
      <alignment horizontal="left" vertical="center" wrapText="1"/>
    </xf>
    <xf numFmtId="0" fontId="45" fillId="5" borderId="2" xfId="0" applyFont="1" applyFill="1" applyBorder="1" applyAlignment="1" applyProtection="1">
      <alignment horizontal="center" vertical="center" wrapText="1"/>
    </xf>
    <xf numFmtId="0" fontId="37" fillId="0" borderId="2" xfId="0" applyFont="1" applyBorder="1" applyAlignment="1">
      <alignment horizontal="center" vertical="center" wrapText="1"/>
    </xf>
  </cellXfs>
  <cellStyles count="38">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Millares" xfId="37" builtinId="3"/>
    <cellStyle name="Millares 2" xfId="30"/>
    <cellStyle name="Millares 3" xfId="36"/>
    <cellStyle name="Millares 4" xfId="32"/>
    <cellStyle name="Moneda 2" xfId="35"/>
    <cellStyle name="Normal" xfId="0" builtinId="0"/>
    <cellStyle name="Normal 2" xfId="2"/>
    <cellStyle name="Normal 3" xfId="31"/>
    <cellStyle name="Normal 7" xfId="3"/>
    <cellStyle name="Porcentaje" xfId="1" builtinId="5"/>
    <cellStyle name="Porcentaje 2" xfId="34"/>
    <cellStyle name="Porcentaje 3" xfId="33"/>
  </cellStyles>
  <dxfs count="9">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border outline="0">
        <bottom style="thin">
          <color auto="1"/>
        </bottom>
      </border>
    </dxf>
    <dxf>
      <font>
        <b/>
        <i val="0"/>
        <strike val="0"/>
        <condense val="0"/>
        <extend val="0"/>
        <outline val="0"/>
        <shadow val="0"/>
        <u val="none"/>
        <vertAlign val="baseline"/>
        <sz val="12"/>
        <color auto="1"/>
        <name val="Calibri"/>
        <scheme val="minor"/>
      </font>
      <fill>
        <patternFill patternType="solid">
          <fgColor indexed="64"/>
          <bgColor theme="3" tint="0.5999938962981048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1" defaultTableStyle="TableStyleMedium9" defaultPivotStyle="PivotStyleMedium4">
    <tableStyle name="Estilo de tabla dinámica 1" table="0" count="0"/>
  </tableStyles>
  <colors>
    <mruColors>
      <color rgb="FFFF3300"/>
      <color rgb="FF353588"/>
      <color rgb="FFD4FAD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s-CO"/>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0"/>
        <c:ser>
          <c:idx val="0"/>
          <c:order val="0"/>
          <c:invertIfNegative val="0"/>
          <c:dPt>
            <c:idx val="0"/>
            <c:invertIfNegative val="0"/>
            <c:bubble3D val="0"/>
            <c:spPr>
              <a:solidFill>
                <a:schemeClr val="accent6"/>
              </a:solidFill>
              <a:ln>
                <a:solidFill>
                  <a:schemeClr val="accent6"/>
                </a:solidFill>
              </a:ln>
            </c:spPr>
          </c:dPt>
          <c:dPt>
            <c:idx val="1"/>
            <c:invertIfNegative val="0"/>
            <c:bubble3D val="0"/>
            <c:spPr>
              <a:solidFill>
                <a:schemeClr val="accent3"/>
              </a:solidFill>
              <a:ln>
                <a:solidFill>
                  <a:schemeClr val="accent3"/>
                </a:solidFill>
              </a:ln>
            </c:spPr>
          </c:dPt>
          <c:dPt>
            <c:idx val="2"/>
            <c:invertIfNegative val="0"/>
            <c:bubble3D val="0"/>
            <c:spPr>
              <a:solidFill>
                <a:schemeClr val="accent5"/>
              </a:solidFill>
              <a:ln>
                <a:solidFill>
                  <a:schemeClr val="accent5"/>
                </a:solidFill>
              </a:ln>
            </c:spPr>
          </c:dPt>
          <c:dLbls>
            <c:txPr>
              <a:bodyPr/>
              <a:lstStyle/>
              <a:p>
                <a:pPr>
                  <a:defRPr sz="1200" b="1"/>
                </a:pPr>
                <a:endParaRPr lang="es-CO"/>
              </a:p>
            </c:txPr>
            <c:showLegendKey val="0"/>
            <c:showVal val="1"/>
            <c:showCatName val="0"/>
            <c:showSerName val="0"/>
            <c:showPercent val="0"/>
            <c:showBubbleSize val="0"/>
            <c:showLeaderLines val="0"/>
          </c:dLbls>
          <c:cat>
            <c:strRef>
              <c:f>Hoja3!$F$3:$F$5</c:f>
              <c:strCache>
                <c:ptCount val="3"/>
                <c:pt idx="0">
                  <c:v>Trim I</c:v>
                </c:pt>
                <c:pt idx="1">
                  <c:v>Trim II</c:v>
                </c:pt>
                <c:pt idx="2">
                  <c:v>Trim III</c:v>
                </c:pt>
              </c:strCache>
            </c:strRef>
          </c:cat>
          <c:val>
            <c:numRef>
              <c:f>Hoja3!$G$3:$G$5</c:f>
              <c:numCache>
                <c:formatCode>0.00%</c:formatCode>
                <c:ptCount val="3"/>
                <c:pt idx="0">
                  <c:v>0.48609321799315802</c:v>
                </c:pt>
                <c:pt idx="1">
                  <c:v>0.57563529965477556</c:v>
                </c:pt>
                <c:pt idx="2">
                  <c:v>0.8816016386876897</c:v>
                </c:pt>
              </c:numCache>
            </c:numRef>
          </c:val>
        </c:ser>
        <c:dLbls>
          <c:showLegendKey val="0"/>
          <c:showVal val="1"/>
          <c:showCatName val="0"/>
          <c:showSerName val="0"/>
          <c:showPercent val="0"/>
          <c:showBubbleSize val="0"/>
        </c:dLbls>
        <c:gapWidth val="150"/>
        <c:overlap val="-25"/>
        <c:axId val="92815872"/>
        <c:axId val="76930368"/>
      </c:barChart>
      <c:catAx>
        <c:axId val="92815872"/>
        <c:scaling>
          <c:orientation val="minMax"/>
        </c:scaling>
        <c:delete val="0"/>
        <c:axPos val="b"/>
        <c:majorTickMark val="none"/>
        <c:minorTickMark val="none"/>
        <c:tickLblPos val="nextTo"/>
        <c:crossAx val="76930368"/>
        <c:crosses val="autoZero"/>
        <c:auto val="1"/>
        <c:lblAlgn val="ctr"/>
        <c:lblOffset val="100"/>
        <c:noMultiLvlLbl val="0"/>
      </c:catAx>
      <c:valAx>
        <c:axId val="76930368"/>
        <c:scaling>
          <c:orientation val="minMax"/>
        </c:scaling>
        <c:delete val="1"/>
        <c:axPos val="l"/>
        <c:numFmt formatCode="0.00%" sourceLinked="1"/>
        <c:majorTickMark val="out"/>
        <c:minorTickMark val="none"/>
        <c:tickLblPos val="nextTo"/>
        <c:crossAx val="92815872"/>
        <c:crosses val="autoZero"/>
        <c:crossBetween val="between"/>
      </c:valAx>
    </c:plotArea>
    <c:plotVisOnly val="1"/>
    <c:dispBlanksAs val="gap"/>
    <c:showDLblsOverMax val="0"/>
  </c:chart>
  <c:txPr>
    <a:bodyPr/>
    <a:lstStyle/>
    <a:p>
      <a:pPr>
        <a:defRPr>
          <a:latin typeface="+mj-lt"/>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421821</xdr:colOff>
      <xdr:row>0</xdr:row>
      <xdr:rowOff>231321</xdr:rowOff>
    </xdr:from>
    <xdr:to>
      <xdr:col>3</xdr:col>
      <xdr:colOff>381000</xdr:colOff>
      <xdr:row>3</xdr:row>
      <xdr:rowOff>136072</xdr:rowOff>
    </xdr:to>
    <xdr:pic>
      <xdr:nvPicPr>
        <xdr:cNvPr id="3" name="2 Imagen"/>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3465" r="52002" b="16643"/>
        <a:stretch/>
      </xdr:blipFill>
      <xdr:spPr bwMode="auto">
        <a:xfrm>
          <a:off x="1809750" y="231321"/>
          <a:ext cx="3224893" cy="843644"/>
        </a:xfrm>
        <a:prstGeom prst="rect">
          <a:avLst/>
        </a:prstGeom>
        <a:noFill/>
        <a:ln>
          <a:noFill/>
        </a:ln>
      </xdr:spPr>
    </xdr:pic>
    <xdr:clientData/>
  </xdr:twoCellAnchor>
  <xdr:twoCellAnchor editAs="oneCell">
    <xdr:from>
      <xdr:col>15</xdr:col>
      <xdr:colOff>1592035</xdr:colOff>
      <xdr:row>1</xdr:row>
      <xdr:rowOff>54427</xdr:rowOff>
    </xdr:from>
    <xdr:to>
      <xdr:col>16</xdr:col>
      <xdr:colOff>1551214</xdr:colOff>
      <xdr:row>4</xdr:row>
      <xdr:rowOff>81643</xdr:rowOff>
    </xdr:to>
    <xdr:pic>
      <xdr:nvPicPr>
        <xdr:cNvPr id="5" name="4 Imagen"/>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9373" t="5477" r="1034" b="11167"/>
        <a:stretch/>
      </xdr:blipFill>
      <xdr:spPr bwMode="auto">
        <a:xfrm>
          <a:off x="21240749" y="367391"/>
          <a:ext cx="2109108" cy="96610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285750</xdr:colOff>
      <xdr:row>1</xdr:row>
      <xdr:rowOff>128586</xdr:rowOff>
    </xdr:from>
    <xdr:to>
      <xdr:col>12</xdr:col>
      <xdr:colOff>28575</xdr:colOff>
      <xdr:row>14</xdr:row>
      <xdr:rowOff>85724</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133350</xdr:colOff>
      <xdr:row>12</xdr:row>
      <xdr:rowOff>95250</xdr:rowOff>
    </xdr:from>
    <xdr:to>
      <xdr:col>1</xdr:col>
      <xdr:colOff>333375</xdr:colOff>
      <xdr:row>12</xdr:row>
      <xdr:rowOff>438149</xdr:rowOff>
    </xdr:to>
    <xdr:pic>
      <xdr:nvPicPr>
        <xdr:cNvPr id="4" name="3 Imagen"/>
        <xdr:cNvPicPr>
          <a:picLocks noChangeAspect="1"/>
        </xdr:cNvPicPr>
      </xdr:nvPicPr>
      <xdr:blipFill rotWithShape="1">
        <a:blip xmlns:r="http://schemas.openxmlformats.org/officeDocument/2006/relationships" r:embed="rId2">
          <a:clrChange>
            <a:clrFrom>
              <a:srgbClr val="FFFFFF"/>
            </a:clrFrom>
            <a:clrTo>
              <a:srgbClr val="FFFFFF">
                <a:alpha val="0"/>
              </a:srgbClr>
            </a:clrTo>
          </a:clrChange>
        </a:blip>
        <a:srcRect l="11225" r="20399"/>
        <a:stretch/>
      </xdr:blipFill>
      <xdr:spPr>
        <a:xfrm>
          <a:off x="4171950" y="2038350"/>
          <a:ext cx="200025" cy="342899"/>
        </a:xfrm>
        <a:prstGeom prst="rect">
          <a:avLst/>
        </a:prstGeom>
      </xdr:spPr>
    </xdr:pic>
    <xdr:clientData/>
  </xdr:twoCellAnchor>
  <xdr:twoCellAnchor>
    <xdr:from>
      <xdr:col>1</xdr:col>
      <xdr:colOff>133350</xdr:colOff>
      <xdr:row>17</xdr:row>
      <xdr:rowOff>66675</xdr:rowOff>
    </xdr:from>
    <xdr:to>
      <xdr:col>1</xdr:col>
      <xdr:colOff>313350</xdr:colOff>
      <xdr:row>17</xdr:row>
      <xdr:rowOff>246675</xdr:rowOff>
    </xdr:to>
    <xdr:sp macro="" textlink="">
      <xdr:nvSpPr>
        <xdr:cNvPr id="5" name="4 Elipse"/>
        <xdr:cNvSpPr/>
      </xdr:nvSpPr>
      <xdr:spPr>
        <a:xfrm>
          <a:off x="4410075" y="3867150"/>
          <a:ext cx="180000" cy="180000"/>
        </a:xfrm>
        <a:prstGeom prst="ellipse">
          <a:avLst/>
        </a:prstGeom>
        <a:solidFill>
          <a:srgbClr val="92D050"/>
        </a:solidFill>
        <a:ln>
          <a:solidFill>
            <a:srgbClr val="92D05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133350</xdr:colOff>
      <xdr:row>13</xdr:row>
      <xdr:rowOff>76200</xdr:rowOff>
    </xdr:from>
    <xdr:to>
      <xdr:col>1</xdr:col>
      <xdr:colOff>313350</xdr:colOff>
      <xdr:row>13</xdr:row>
      <xdr:rowOff>256200</xdr:rowOff>
    </xdr:to>
    <xdr:sp macro="" textlink="">
      <xdr:nvSpPr>
        <xdr:cNvPr id="6" name="5 Elipse"/>
        <xdr:cNvSpPr/>
      </xdr:nvSpPr>
      <xdr:spPr>
        <a:xfrm>
          <a:off x="4410075" y="2619375"/>
          <a:ext cx="180000" cy="180000"/>
        </a:xfrm>
        <a:prstGeom prst="ellipse">
          <a:avLst/>
        </a:prstGeom>
        <a:solidFill>
          <a:srgbClr val="92D050"/>
        </a:solidFill>
        <a:ln>
          <a:solidFill>
            <a:srgbClr val="92D05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133350</xdr:colOff>
      <xdr:row>15</xdr:row>
      <xdr:rowOff>76200</xdr:rowOff>
    </xdr:from>
    <xdr:to>
      <xdr:col>1</xdr:col>
      <xdr:colOff>313350</xdr:colOff>
      <xdr:row>15</xdr:row>
      <xdr:rowOff>256200</xdr:rowOff>
    </xdr:to>
    <xdr:sp macro="" textlink="">
      <xdr:nvSpPr>
        <xdr:cNvPr id="7" name="6 Elipse"/>
        <xdr:cNvSpPr/>
      </xdr:nvSpPr>
      <xdr:spPr>
        <a:xfrm>
          <a:off x="4410075" y="3248025"/>
          <a:ext cx="180000" cy="180000"/>
        </a:xfrm>
        <a:prstGeom prst="ellipse">
          <a:avLst/>
        </a:prstGeom>
        <a:solidFill>
          <a:srgbClr val="92D050"/>
        </a:solidFill>
        <a:ln>
          <a:solidFill>
            <a:srgbClr val="92D05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133350</xdr:colOff>
      <xdr:row>14</xdr:row>
      <xdr:rowOff>76200</xdr:rowOff>
    </xdr:from>
    <xdr:to>
      <xdr:col>1</xdr:col>
      <xdr:colOff>313350</xdr:colOff>
      <xdr:row>14</xdr:row>
      <xdr:rowOff>256200</xdr:rowOff>
    </xdr:to>
    <xdr:sp macro="" textlink="">
      <xdr:nvSpPr>
        <xdr:cNvPr id="8" name="7 Elipse"/>
        <xdr:cNvSpPr/>
      </xdr:nvSpPr>
      <xdr:spPr>
        <a:xfrm>
          <a:off x="4410075" y="2933700"/>
          <a:ext cx="180000" cy="180000"/>
        </a:xfrm>
        <a:prstGeom prst="ellipse">
          <a:avLst/>
        </a:prstGeom>
        <a:solidFill>
          <a:srgbClr val="92D050"/>
        </a:solidFill>
        <a:ln>
          <a:solidFill>
            <a:srgbClr val="92D05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133350</xdr:colOff>
      <xdr:row>18</xdr:row>
      <xdr:rowOff>76200</xdr:rowOff>
    </xdr:from>
    <xdr:to>
      <xdr:col>1</xdr:col>
      <xdr:colOff>313350</xdr:colOff>
      <xdr:row>18</xdr:row>
      <xdr:rowOff>256200</xdr:rowOff>
    </xdr:to>
    <xdr:sp macro="" textlink="">
      <xdr:nvSpPr>
        <xdr:cNvPr id="9" name="8 Elipse"/>
        <xdr:cNvSpPr/>
      </xdr:nvSpPr>
      <xdr:spPr>
        <a:xfrm>
          <a:off x="4410075" y="4191000"/>
          <a:ext cx="180000" cy="180000"/>
        </a:xfrm>
        <a:prstGeom prst="ellipse">
          <a:avLst/>
        </a:prstGeom>
        <a:solidFill>
          <a:srgbClr val="FFFF00"/>
        </a:solidFill>
        <a:ln>
          <a:solidFill>
            <a:srgbClr val="FFFF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133350</xdr:colOff>
      <xdr:row>16</xdr:row>
      <xdr:rowOff>85725</xdr:rowOff>
    </xdr:from>
    <xdr:to>
      <xdr:col>1</xdr:col>
      <xdr:colOff>313350</xdr:colOff>
      <xdr:row>16</xdr:row>
      <xdr:rowOff>265725</xdr:rowOff>
    </xdr:to>
    <xdr:sp macro="" textlink="">
      <xdr:nvSpPr>
        <xdr:cNvPr id="10" name="9 Elipse"/>
        <xdr:cNvSpPr/>
      </xdr:nvSpPr>
      <xdr:spPr>
        <a:xfrm>
          <a:off x="4410075" y="3571875"/>
          <a:ext cx="180000" cy="180000"/>
        </a:xfrm>
        <a:prstGeom prst="ellipse">
          <a:avLst/>
        </a:prstGeom>
        <a:solidFill>
          <a:srgbClr val="92D050"/>
        </a:solidFill>
        <a:ln>
          <a:solidFill>
            <a:srgbClr val="92D05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escritorios.loc\UserDocuments\NOHORA\INFORMACION%202015\METAS%202015%20A%202018\INDICADORES%20SISMEG%202015%20A%202018\Copia%20de%20Copia%20de%20MODELO%20FICHA%20TECNICA%20-%20DNP%20JAIME%20V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ICHA TECNICA 1 - ROM"/>
      <sheetName val=" FICHA TECNICA 2- ROM"/>
      <sheetName val="FICHA TECNICA 3- ROM"/>
      <sheetName val="Instructivo"/>
      <sheetName val="Ejemplo"/>
    </sheetNames>
    <sheetDataSet>
      <sheetData sheetId="0" refreshError="1"/>
      <sheetData sheetId="1" refreshError="1">
        <row r="31">
          <cell r="E31">
            <v>100</v>
          </cell>
        </row>
      </sheetData>
      <sheetData sheetId="2" refreshError="1"/>
      <sheetData sheetId="3" refreshError="1"/>
      <sheetData sheetId="4" refreshError="1"/>
    </sheetDataSet>
  </externalBook>
</externalLink>
</file>

<file path=xl/tables/table1.xml><?xml version="1.0" encoding="utf-8"?>
<table xmlns="http://schemas.openxmlformats.org/spreadsheetml/2006/main" id="1" name="Tabla1" displayName="Tabla1" ref="I9:L72" totalsRowShown="0" headerRowDxfId="8" dataDxfId="6" headerRowBorderDxfId="7" tableBorderDxfId="5" totalsRowBorderDxfId="4">
  <tableColumns count="4">
    <tableColumn id="8" name="Columna1" dataDxfId="3"/>
    <tableColumn id="9" name="Columna2" dataDxfId="2"/>
    <tableColumn id="10" name="Columna3" dataDxfId="1"/>
    <tableColumn id="5" name="Columna4"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0.75" defaultRowHeight="12.75" x14ac:dyDescent="0.2"/>
  <cols>
    <col min="1" max="16384" width="10.75" style="1"/>
  </cols>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76"/>
  <sheetViews>
    <sheetView showGridLines="0" zoomScale="70" zoomScaleNormal="70" zoomScaleSheetLayoutView="70" zoomScalePageLayoutView="75" workbookViewId="0">
      <selection activeCell="E13" sqref="E13"/>
    </sheetView>
  </sheetViews>
  <sheetFormatPr baseColWidth="10" defaultColWidth="11.25" defaultRowHeight="15.75" x14ac:dyDescent="0.25"/>
  <cols>
    <col min="1" max="1" width="18.25" style="2" customWidth="1"/>
    <col min="2" max="2" width="10.875" style="2" customWidth="1"/>
    <col min="3" max="3" width="31.875" style="3" customWidth="1"/>
    <col min="4" max="4" width="27.375" style="3" customWidth="1"/>
    <col min="5" max="8" width="15" style="3" customWidth="1"/>
    <col min="9" max="12" width="13" style="2" customWidth="1"/>
    <col min="13" max="15" width="19.125" style="2" customWidth="1"/>
    <col min="16" max="16" width="28.25" style="2" customWidth="1"/>
    <col min="17" max="17" width="23.75" style="2" customWidth="1"/>
    <col min="18" max="18" width="22.75" style="19" customWidth="1"/>
    <col min="19" max="19" width="12.5" style="19" bestFit="1" customWidth="1"/>
    <col min="20" max="16384" width="11.25" style="19"/>
  </cols>
  <sheetData>
    <row r="1" spans="1:19" ht="24.75" customHeight="1" x14ac:dyDescent="0.25">
      <c r="A1" s="259" t="s">
        <v>198</v>
      </c>
      <c r="B1" s="260"/>
      <c r="C1" s="260"/>
      <c r="D1" s="260"/>
      <c r="E1" s="260"/>
      <c r="F1" s="260"/>
      <c r="G1" s="260"/>
      <c r="H1" s="260"/>
      <c r="I1" s="260"/>
      <c r="J1" s="260"/>
      <c r="K1" s="260"/>
      <c r="L1" s="260"/>
      <c r="M1" s="260"/>
      <c r="N1" s="260"/>
      <c r="O1" s="260"/>
      <c r="P1" s="260"/>
      <c r="Q1" s="260"/>
      <c r="R1" s="260"/>
    </row>
    <row r="2" spans="1:19" ht="24.75" customHeight="1" x14ac:dyDescent="0.25">
      <c r="A2" s="259"/>
      <c r="B2" s="260"/>
      <c r="C2" s="260"/>
      <c r="D2" s="260"/>
      <c r="E2" s="260"/>
      <c r="F2" s="260"/>
      <c r="G2" s="260"/>
      <c r="H2" s="260"/>
      <c r="I2" s="260"/>
      <c r="J2" s="260"/>
      <c r="K2" s="260"/>
      <c r="L2" s="260"/>
      <c r="M2" s="260"/>
      <c r="N2" s="260"/>
      <c r="O2" s="260"/>
      <c r="P2" s="260"/>
      <c r="Q2" s="260"/>
      <c r="R2" s="260"/>
      <c r="S2" s="32"/>
    </row>
    <row r="3" spans="1:19" ht="24.75" customHeight="1" x14ac:dyDescent="0.25">
      <c r="A3" s="259"/>
      <c r="B3" s="260"/>
      <c r="C3" s="260"/>
      <c r="D3" s="260"/>
      <c r="E3" s="260"/>
      <c r="F3" s="260"/>
      <c r="G3" s="260"/>
      <c r="H3" s="260"/>
      <c r="I3" s="260"/>
      <c r="J3" s="260"/>
      <c r="K3" s="260"/>
      <c r="L3" s="260"/>
      <c r="M3" s="260"/>
      <c r="N3" s="260"/>
      <c r="O3" s="260"/>
      <c r="P3" s="260"/>
      <c r="Q3" s="260"/>
      <c r="R3" s="260"/>
    </row>
    <row r="4" spans="1:19" ht="24.75" customHeight="1" x14ac:dyDescent="0.25">
      <c r="A4" s="259"/>
      <c r="B4" s="260"/>
      <c r="C4" s="260"/>
      <c r="D4" s="260"/>
      <c r="E4" s="260"/>
      <c r="F4" s="260"/>
      <c r="G4" s="260"/>
      <c r="H4" s="260"/>
      <c r="I4" s="260"/>
      <c r="J4" s="260"/>
      <c r="K4" s="260"/>
      <c r="L4" s="260"/>
      <c r="M4" s="260"/>
      <c r="N4" s="260"/>
      <c r="O4" s="260"/>
      <c r="P4" s="260"/>
      <c r="Q4" s="260"/>
      <c r="R4" s="260"/>
    </row>
    <row r="5" spans="1:19" ht="24.75" customHeight="1" x14ac:dyDescent="0.25">
      <c r="A5" s="259"/>
      <c r="B5" s="260"/>
      <c r="C5" s="260"/>
      <c r="D5" s="260"/>
      <c r="E5" s="260"/>
      <c r="F5" s="260"/>
      <c r="G5" s="260"/>
      <c r="H5" s="260"/>
      <c r="I5" s="260"/>
      <c r="J5" s="260"/>
      <c r="K5" s="260"/>
      <c r="L5" s="260"/>
      <c r="M5" s="260"/>
      <c r="N5" s="260"/>
      <c r="O5" s="260"/>
      <c r="P5" s="260"/>
      <c r="Q5" s="260"/>
      <c r="R5" s="260"/>
    </row>
    <row r="6" spans="1:19" ht="24.75" customHeight="1" x14ac:dyDescent="0.25">
      <c r="A6" s="259"/>
      <c r="B6" s="260"/>
      <c r="C6" s="260"/>
      <c r="D6" s="260"/>
      <c r="E6" s="260"/>
      <c r="F6" s="260"/>
      <c r="G6" s="260"/>
      <c r="H6" s="260"/>
      <c r="I6" s="260"/>
      <c r="J6" s="260"/>
      <c r="K6" s="260"/>
      <c r="L6" s="260"/>
      <c r="M6" s="260"/>
      <c r="N6" s="260"/>
      <c r="O6" s="260"/>
      <c r="P6" s="260"/>
      <c r="Q6" s="260"/>
      <c r="R6" s="260"/>
    </row>
    <row r="7" spans="1:19" ht="24.75" customHeight="1" x14ac:dyDescent="0.25">
      <c r="A7" s="259"/>
      <c r="B7" s="260"/>
      <c r="C7" s="260"/>
      <c r="D7" s="260"/>
      <c r="E7" s="260"/>
      <c r="F7" s="260"/>
      <c r="G7" s="260"/>
      <c r="H7" s="260"/>
      <c r="I7" s="260"/>
      <c r="J7" s="260"/>
      <c r="K7" s="260"/>
      <c r="L7" s="260"/>
      <c r="M7" s="260"/>
      <c r="N7" s="260"/>
      <c r="O7" s="260"/>
      <c r="P7" s="260"/>
      <c r="Q7" s="260"/>
      <c r="R7" s="260"/>
    </row>
    <row r="8" spans="1:19" ht="24.75" customHeight="1" x14ac:dyDescent="0.25"/>
    <row r="9" spans="1:19" s="2" customFormat="1" ht="31.5" customHeight="1" x14ac:dyDescent="0.2">
      <c r="A9" s="90"/>
      <c r="B9" s="90"/>
      <c r="C9" s="90"/>
      <c r="D9" s="90"/>
      <c r="E9" s="90"/>
      <c r="F9" s="90"/>
      <c r="G9" s="90"/>
      <c r="H9" s="90"/>
      <c r="I9" s="90" t="s">
        <v>201</v>
      </c>
      <c r="J9" s="90" t="s">
        <v>202</v>
      </c>
      <c r="K9" s="90" t="s">
        <v>203</v>
      </c>
      <c r="L9" s="90" t="s">
        <v>204</v>
      </c>
      <c r="M9" s="90"/>
      <c r="N9" s="90"/>
      <c r="O9" s="90"/>
      <c r="P9" s="90"/>
      <c r="Q9" s="90"/>
      <c r="R9" s="90"/>
    </row>
    <row r="10" spans="1:19" s="2" customFormat="1" ht="31.5" customHeight="1" x14ac:dyDescent="0.2">
      <c r="A10" s="90" t="s">
        <v>148</v>
      </c>
      <c r="B10" s="90" t="s">
        <v>3</v>
      </c>
      <c r="C10" s="90" t="s">
        <v>6</v>
      </c>
      <c r="D10" s="90" t="s">
        <v>199</v>
      </c>
      <c r="E10" s="90" t="s">
        <v>61</v>
      </c>
      <c r="F10" s="90" t="s">
        <v>5</v>
      </c>
      <c r="G10" s="90" t="s">
        <v>0</v>
      </c>
      <c r="H10" s="90" t="s">
        <v>43</v>
      </c>
      <c r="I10" s="90" t="s">
        <v>194</v>
      </c>
      <c r="J10" s="90" t="s">
        <v>195</v>
      </c>
      <c r="K10" s="90" t="s">
        <v>196</v>
      </c>
      <c r="L10" s="90" t="s">
        <v>197</v>
      </c>
      <c r="M10" s="90" t="s">
        <v>77</v>
      </c>
      <c r="N10" s="90" t="s">
        <v>4</v>
      </c>
      <c r="O10" s="90" t="s">
        <v>52</v>
      </c>
      <c r="P10" s="90" t="s">
        <v>200</v>
      </c>
      <c r="Q10" s="90" t="s">
        <v>86</v>
      </c>
      <c r="R10" s="90" t="s">
        <v>64</v>
      </c>
    </row>
    <row r="11" spans="1:19" s="2" customFormat="1" ht="120" x14ac:dyDescent="0.2">
      <c r="A11" s="261" t="s">
        <v>7</v>
      </c>
      <c r="B11" s="262">
        <v>0.08</v>
      </c>
      <c r="C11" s="38" t="s">
        <v>158</v>
      </c>
      <c r="D11" s="61" t="s">
        <v>28</v>
      </c>
      <c r="E11" s="61" t="s">
        <v>125</v>
      </c>
      <c r="F11" s="68">
        <v>1</v>
      </c>
      <c r="G11" s="79">
        <v>9</v>
      </c>
      <c r="H11" s="79">
        <v>3</v>
      </c>
      <c r="I11" s="40"/>
      <c r="J11" s="40"/>
      <c r="K11" s="39"/>
      <c r="L11" s="39"/>
      <c r="M11" s="41" t="s">
        <v>12</v>
      </c>
      <c r="N11" s="42" t="s">
        <v>38</v>
      </c>
      <c r="O11" s="41" t="s">
        <v>46</v>
      </c>
      <c r="P11" s="41" t="s">
        <v>55</v>
      </c>
      <c r="Q11" s="63" t="s">
        <v>87</v>
      </c>
      <c r="R11" s="43" t="s">
        <v>87</v>
      </c>
    </row>
    <row r="12" spans="1:19" s="2" customFormat="1" ht="90" x14ac:dyDescent="0.2">
      <c r="A12" s="261"/>
      <c r="B12" s="262"/>
      <c r="C12" s="263" t="s">
        <v>159</v>
      </c>
      <c r="D12" s="62" t="s">
        <v>59</v>
      </c>
      <c r="E12" s="62" t="s">
        <v>152</v>
      </c>
      <c r="F12" s="69">
        <v>9.3000000000000007</v>
      </c>
      <c r="G12" s="80">
        <v>7.9</v>
      </c>
      <c r="H12" s="80">
        <v>8.8000000000000007</v>
      </c>
      <c r="I12" s="44"/>
      <c r="J12" s="44"/>
      <c r="K12" s="39"/>
      <c r="L12" s="39"/>
      <c r="M12" s="41" t="s">
        <v>78</v>
      </c>
      <c r="N12" s="42" t="s">
        <v>38</v>
      </c>
      <c r="O12" s="41" t="s">
        <v>36</v>
      </c>
      <c r="P12" s="41" t="s">
        <v>83</v>
      </c>
      <c r="Q12" s="63" t="s">
        <v>88</v>
      </c>
      <c r="R12" s="43" t="s">
        <v>104</v>
      </c>
    </row>
    <row r="13" spans="1:19" s="2" customFormat="1" ht="90" x14ac:dyDescent="0.2">
      <c r="A13" s="261"/>
      <c r="B13" s="262"/>
      <c r="C13" s="263"/>
      <c r="D13" s="62" t="s">
        <v>60</v>
      </c>
      <c r="E13" s="62" t="s">
        <v>152</v>
      </c>
      <c r="F13" s="62">
        <v>0</v>
      </c>
      <c r="G13" s="81">
        <v>4</v>
      </c>
      <c r="H13" s="81">
        <v>1</v>
      </c>
      <c r="I13" s="42"/>
      <c r="J13" s="42"/>
      <c r="K13" s="39"/>
      <c r="L13" s="39"/>
      <c r="M13" s="41" t="s">
        <v>78</v>
      </c>
      <c r="N13" s="42" t="s">
        <v>38</v>
      </c>
      <c r="O13" s="41" t="s">
        <v>36</v>
      </c>
      <c r="P13" s="41" t="s">
        <v>83</v>
      </c>
      <c r="Q13" s="63" t="s">
        <v>88</v>
      </c>
      <c r="R13" s="43" t="s">
        <v>104</v>
      </c>
    </row>
    <row r="14" spans="1:19" s="2" customFormat="1" ht="75" x14ac:dyDescent="0.2">
      <c r="A14" s="261" t="s">
        <v>8</v>
      </c>
      <c r="B14" s="262">
        <v>0.38</v>
      </c>
      <c r="C14" s="45" t="s">
        <v>160</v>
      </c>
      <c r="D14" s="62" t="s">
        <v>62</v>
      </c>
      <c r="E14" s="62" t="s">
        <v>152</v>
      </c>
      <c r="F14" s="70">
        <v>15.8</v>
      </c>
      <c r="G14" s="82">
        <v>13.9</v>
      </c>
      <c r="H14" s="82">
        <v>14.9</v>
      </c>
      <c r="I14" s="46"/>
      <c r="J14" s="46"/>
      <c r="K14" s="39"/>
      <c r="L14" s="39"/>
      <c r="M14" s="41" t="s">
        <v>79</v>
      </c>
      <c r="N14" s="42" t="s">
        <v>38</v>
      </c>
      <c r="O14" s="41" t="s">
        <v>36</v>
      </c>
      <c r="P14" s="41" t="s">
        <v>132</v>
      </c>
      <c r="Q14" s="63" t="s">
        <v>88</v>
      </c>
      <c r="R14" s="47" t="s">
        <v>85</v>
      </c>
    </row>
    <row r="15" spans="1:19" s="2" customFormat="1" ht="75" x14ac:dyDescent="0.2">
      <c r="A15" s="261"/>
      <c r="B15" s="262"/>
      <c r="C15" s="45" t="s">
        <v>161</v>
      </c>
      <c r="D15" s="62" t="s">
        <v>63</v>
      </c>
      <c r="E15" s="62" t="s">
        <v>152</v>
      </c>
      <c r="F15" s="70">
        <v>9.1</v>
      </c>
      <c r="G15" s="82">
        <v>8</v>
      </c>
      <c r="H15" s="82">
        <v>8.6</v>
      </c>
      <c r="I15" s="46"/>
      <c r="J15" s="46"/>
      <c r="K15" s="39"/>
      <c r="L15" s="39"/>
      <c r="M15" s="41" t="s">
        <v>79</v>
      </c>
      <c r="N15" s="42" t="s">
        <v>38</v>
      </c>
      <c r="O15" s="41" t="s">
        <v>36</v>
      </c>
      <c r="P15" s="41" t="s">
        <v>132</v>
      </c>
      <c r="Q15" s="63" t="s">
        <v>88</v>
      </c>
      <c r="R15" s="47" t="s">
        <v>85</v>
      </c>
    </row>
    <row r="16" spans="1:19" s="2" customFormat="1" ht="90" x14ac:dyDescent="0.2">
      <c r="A16" s="261"/>
      <c r="B16" s="262"/>
      <c r="C16" s="45" t="s">
        <v>162</v>
      </c>
      <c r="D16" s="62" t="s">
        <v>133</v>
      </c>
      <c r="E16" s="62" t="s">
        <v>125</v>
      </c>
      <c r="F16" s="66">
        <v>10500</v>
      </c>
      <c r="G16" s="83">
        <v>18500</v>
      </c>
      <c r="H16" s="83">
        <v>14500</v>
      </c>
      <c r="I16" s="48"/>
      <c r="J16" s="48"/>
      <c r="K16" s="39"/>
      <c r="L16" s="39"/>
      <c r="M16" s="41" t="s">
        <v>79</v>
      </c>
      <c r="N16" s="42" t="s">
        <v>38</v>
      </c>
      <c r="O16" s="41" t="s">
        <v>36</v>
      </c>
      <c r="P16" s="41" t="s">
        <v>132</v>
      </c>
      <c r="Q16" s="63" t="s">
        <v>88</v>
      </c>
      <c r="R16" s="47" t="s">
        <v>129</v>
      </c>
    </row>
    <row r="17" spans="1:19" s="2" customFormat="1" ht="90" x14ac:dyDescent="0.2">
      <c r="A17" s="261"/>
      <c r="B17" s="262"/>
      <c r="C17" s="45" t="s">
        <v>163</v>
      </c>
      <c r="D17" s="62" t="s">
        <v>65</v>
      </c>
      <c r="E17" s="62" t="s">
        <v>152</v>
      </c>
      <c r="F17" s="70">
        <v>11.9</v>
      </c>
      <c r="G17" s="82">
        <v>10.5</v>
      </c>
      <c r="H17" s="82">
        <v>11.2</v>
      </c>
      <c r="I17" s="46"/>
      <c r="J17" s="46"/>
      <c r="K17" s="39"/>
      <c r="L17" s="39"/>
      <c r="M17" s="41" t="s">
        <v>79</v>
      </c>
      <c r="N17" s="42" t="s">
        <v>38</v>
      </c>
      <c r="O17" s="41" t="s">
        <v>36</v>
      </c>
      <c r="P17" s="41" t="s">
        <v>132</v>
      </c>
      <c r="Q17" s="63" t="s">
        <v>88</v>
      </c>
      <c r="R17" s="49" t="s">
        <v>130</v>
      </c>
    </row>
    <row r="18" spans="1:19" s="2" customFormat="1" ht="180" x14ac:dyDescent="0.2">
      <c r="A18" s="261"/>
      <c r="B18" s="262"/>
      <c r="C18" s="50" t="s">
        <v>164</v>
      </c>
      <c r="D18" s="62" t="s">
        <v>116</v>
      </c>
      <c r="E18" s="62" t="s">
        <v>125</v>
      </c>
      <c r="F18" s="71">
        <v>180081</v>
      </c>
      <c r="G18" s="84">
        <v>838294</v>
      </c>
      <c r="H18" s="84">
        <v>206000</v>
      </c>
      <c r="I18" s="52"/>
      <c r="J18" s="52"/>
      <c r="K18" s="53"/>
      <c r="L18" s="53"/>
      <c r="M18" s="42" t="s">
        <v>26</v>
      </c>
      <c r="N18" s="42" t="s">
        <v>38</v>
      </c>
      <c r="O18" s="42" t="s">
        <v>46</v>
      </c>
      <c r="P18" s="42" t="s">
        <v>21</v>
      </c>
      <c r="Q18" s="62" t="s">
        <v>89</v>
      </c>
      <c r="R18" s="47" t="s">
        <v>89</v>
      </c>
      <c r="S18" s="22"/>
    </row>
    <row r="19" spans="1:19" s="2" customFormat="1" ht="180" x14ac:dyDescent="0.2">
      <c r="A19" s="261"/>
      <c r="B19" s="262"/>
      <c r="C19" s="50" t="s">
        <v>165</v>
      </c>
      <c r="D19" s="62" t="s">
        <v>115</v>
      </c>
      <c r="E19" s="62" t="s">
        <v>152</v>
      </c>
      <c r="F19" s="72">
        <v>32297</v>
      </c>
      <c r="G19" s="84">
        <v>639449</v>
      </c>
      <c r="H19" s="85">
        <v>181474</v>
      </c>
      <c r="I19" s="51"/>
      <c r="J19" s="51"/>
      <c r="K19" s="54"/>
      <c r="L19" s="54"/>
      <c r="M19" s="42" t="s">
        <v>26</v>
      </c>
      <c r="N19" s="42" t="s">
        <v>38</v>
      </c>
      <c r="O19" s="42" t="s">
        <v>46</v>
      </c>
      <c r="P19" s="42" t="s">
        <v>21</v>
      </c>
      <c r="Q19" s="62" t="s">
        <v>89</v>
      </c>
      <c r="R19" s="47" t="s">
        <v>89</v>
      </c>
    </row>
    <row r="20" spans="1:19" s="2" customFormat="1" ht="105" x14ac:dyDescent="0.2">
      <c r="A20" s="261"/>
      <c r="B20" s="262"/>
      <c r="C20" s="55" t="s">
        <v>166</v>
      </c>
      <c r="D20" s="63" t="s">
        <v>27</v>
      </c>
      <c r="E20" s="62" t="s">
        <v>125</v>
      </c>
      <c r="F20" s="61">
        <v>0</v>
      </c>
      <c r="G20" s="86">
        <v>6</v>
      </c>
      <c r="H20" s="86">
        <v>2</v>
      </c>
      <c r="I20" s="39"/>
      <c r="J20" s="39"/>
      <c r="K20" s="39"/>
      <c r="L20" s="39"/>
      <c r="M20" s="41" t="s">
        <v>13</v>
      </c>
      <c r="N20" s="42" t="s">
        <v>38</v>
      </c>
      <c r="O20" s="41" t="s">
        <v>53</v>
      </c>
      <c r="P20" s="41" t="s">
        <v>56</v>
      </c>
      <c r="Q20" s="63" t="s">
        <v>87</v>
      </c>
      <c r="R20" s="43" t="s">
        <v>87</v>
      </c>
    </row>
    <row r="21" spans="1:19" s="2" customFormat="1" ht="75" x14ac:dyDescent="0.2">
      <c r="A21" s="261"/>
      <c r="B21" s="262"/>
      <c r="C21" s="50" t="s">
        <v>167</v>
      </c>
      <c r="D21" s="62" t="s">
        <v>31</v>
      </c>
      <c r="E21" s="62" t="s">
        <v>152</v>
      </c>
      <c r="F21" s="66">
        <v>240000</v>
      </c>
      <c r="G21" s="83">
        <v>2000000</v>
      </c>
      <c r="H21" s="83">
        <v>1120000</v>
      </c>
      <c r="I21" s="48"/>
      <c r="J21" s="48"/>
      <c r="K21" s="53"/>
      <c r="L21" s="53"/>
      <c r="M21" s="42" t="s">
        <v>13</v>
      </c>
      <c r="N21" s="42" t="s">
        <v>38</v>
      </c>
      <c r="O21" s="42" t="s">
        <v>36</v>
      </c>
      <c r="P21" s="42" t="s">
        <v>37</v>
      </c>
      <c r="Q21" s="62" t="s">
        <v>90</v>
      </c>
      <c r="R21" s="49" t="s">
        <v>90</v>
      </c>
    </row>
    <row r="22" spans="1:19" s="2" customFormat="1" ht="75" x14ac:dyDescent="0.2">
      <c r="A22" s="261"/>
      <c r="B22" s="262"/>
      <c r="C22" s="50" t="s">
        <v>168</v>
      </c>
      <c r="D22" s="62" t="s">
        <v>106</v>
      </c>
      <c r="E22" s="62" t="s">
        <v>152</v>
      </c>
      <c r="F22" s="66">
        <v>120000</v>
      </c>
      <c r="G22" s="83">
        <v>1000000</v>
      </c>
      <c r="H22" s="83">
        <v>300000</v>
      </c>
      <c r="I22" s="48"/>
      <c r="J22" s="48"/>
      <c r="K22" s="53"/>
      <c r="L22" s="53"/>
      <c r="M22" s="42" t="s">
        <v>13</v>
      </c>
      <c r="N22" s="42" t="s">
        <v>38</v>
      </c>
      <c r="O22" s="42" t="s">
        <v>36</v>
      </c>
      <c r="P22" s="42" t="s">
        <v>37</v>
      </c>
      <c r="Q22" s="62" t="s">
        <v>90</v>
      </c>
      <c r="R22" s="49" t="s">
        <v>90</v>
      </c>
    </row>
    <row r="23" spans="1:19" s="2" customFormat="1" ht="75" x14ac:dyDescent="0.2">
      <c r="A23" s="261"/>
      <c r="B23" s="262"/>
      <c r="C23" s="50" t="s">
        <v>169</v>
      </c>
      <c r="D23" s="62" t="s">
        <v>32</v>
      </c>
      <c r="E23" s="62" t="s">
        <v>125</v>
      </c>
      <c r="F23" s="72">
        <v>415000</v>
      </c>
      <c r="G23" s="84">
        <v>800000</v>
      </c>
      <c r="H23" s="84">
        <v>900000</v>
      </c>
      <c r="I23" s="52"/>
      <c r="J23" s="52"/>
      <c r="K23" s="53"/>
      <c r="L23" s="53"/>
      <c r="M23" s="42" t="s">
        <v>13</v>
      </c>
      <c r="N23" s="42" t="s">
        <v>38</v>
      </c>
      <c r="O23" s="42" t="s">
        <v>36</v>
      </c>
      <c r="P23" s="42" t="s">
        <v>37</v>
      </c>
      <c r="Q23" s="62" t="s">
        <v>90</v>
      </c>
      <c r="R23" s="47" t="s">
        <v>90</v>
      </c>
    </row>
    <row r="24" spans="1:19" s="2" customFormat="1" ht="75" x14ac:dyDescent="0.2">
      <c r="A24" s="261"/>
      <c r="B24" s="262"/>
      <c r="C24" s="50" t="s">
        <v>170</v>
      </c>
      <c r="D24" s="62" t="s">
        <v>33</v>
      </c>
      <c r="E24" s="62" t="s">
        <v>125</v>
      </c>
      <c r="F24" s="72">
        <v>285</v>
      </c>
      <c r="G24" s="84">
        <v>500</v>
      </c>
      <c r="H24" s="84">
        <v>400</v>
      </c>
      <c r="I24" s="52"/>
      <c r="J24" s="52"/>
      <c r="K24" s="54"/>
      <c r="L24" s="54"/>
      <c r="M24" s="42" t="s">
        <v>13</v>
      </c>
      <c r="N24" s="42" t="s">
        <v>38</v>
      </c>
      <c r="O24" s="42" t="s">
        <v>36</v>
      </c>
      <c r="P24" s="42" t="s">
        <v>37</v>
      </c>
      <c r="Q24" s="62" t="s">
        <v>90</v>
      </c>
      <c r="R24" s="47" t="s">
        <v>90</v>
      </c>
    </row>
    <row r="25" spans="1:19" s="2" customFormat="1" ht="75" x14ac:dyDescent="0.2">
      <c r="A25" s="261"/>
      <c r="B25" s="262"/>
      <c r="C25" s="50" t="s">
        <v>171</v>
      </c>
      <c r="D25" s="62" t="s">
        <v>34</v>
      </c>
      <c r="E25" s="62" t="s">
        <v>75</v>
      </c>
      <c r="F25" s="72">
        <v>800</v>
      </c>
      <c r="G25" s="84">
        <v>18000</v>
      </c>
      <c r="H25" s="84">
        <v>5000</v>
      </c>
      <c r="I25" s="52"/>
      <c r="J25" s="52"/>
      <c r="K25" s="54"/>
      <c r="L25" s="54"/>
      <c r="M25" s="42" t="s">
        <v>13</v>
      </c>
      <c r="N25" s="42" t="s">
        <v>40</v>
      </c>
      <c r="O25" s="42" t="s">
        <v>58</v>
      </c>
      <c r="P25" s="42" t="s">
        <v>39</v>
      </c>
      <c r="Q25" s="62" t="s">
        <v>90</v>
      </c>
      <c r="R25" s="47" t="s">
        <v>90</v>
      </c>
    </row>
    <row r="26" spans="1:19" s="2" customFormat="1" ht="75" x14ac:dyDescent="0.2">
      <c r="A26" s="261"/>
      <c r="B26" s="262"/>
      <c r="C26" s="50" t="s">
        <v>172</v>
      </c>
      <c r="D26" s="62" t="s">
        <v>100</v>
      </c>
      <c r="E26" s="62" t="s">
        <v>152</v>
      </c>
      <c r="F26" s="66">
        <v>270000</v>
      </c>
      <c r="G26" s="83">
        <v>1530000</v>
      </c>
      <c r="H26" s="83">
        <v>360000</v>
      </c>
      <c r="I26" s="48"/>
      <c r="J26" s="48"/>
      <c r="K26" s="54"/>
      <c r="L26" s="54"/>
      <c r="M26" s="42" t="s">
        <v>13</v>
      </c>
      <c r="N26" s="42" t="s">
        <v>38</v>
      </c>
      <c r="O26" s="42" t="s">
        <v>36</v>
      </c>
      <c r="P26" s="42" t="s">
        <v>37</v>
      </c>
      <c r="Q26" s="62" t="s">
        <v>90</v>
      </c>
      <c r="R26" s="47" t="s">
        <v>90</v>
      </c>
    </row>
    <row r="27" spans="1:19" s="2" customFormat="1" ht="75" x14ac:dyDescent="0.2">
      <c r="A27" s="261"/>
      <c r="B27" s="262"/>
      <c r="C27" s="50" t="s">
        <v>173</v>
      </c>
      <c r="D27" s="62" t="s">
        <v>101</v>
      </c>
      <c r="E27" s="62" t="s">
        <v>152</v>
      </c>
      <c r="F27" s="66">
        <v>21211</v>
      </c>
      <c r="G27" s="83">
        <v>62777</v>
      </c>
      <c r="H27" s="83">
        <v>43944</v>
      </c>
      <c r="I27" s="48"/>
      <c r="J27" s="48"/>
      <c r="K27" s="54"/>
      <c r="L27" s="54"/>
      <c r="M27" s="42" t="s">
        <v>13</v>
      </c>
      <c r="N27" s="42" t="s">
        <v>38</v>
      </c>
      <c r="O27" s="42" t="s">
        <v>36</v>
      </c>
      <c r="P27" s="42" t="s">
        <v>37</v>
      </c>
      <c r="Q27" s="62" t="s">
        <v>90</v>
      </c>
      <c r="R27" s="47" t="s">
        <v>90</v>
      </c>
    </row>
    <row r="28" spans="1:19" s="2" customFormat="1" ht="75" x14ac:dyDescent="0.2">
      <c r="A28" s="261"/>
      <c r="B28" s="262"/>
      <c r="C28" s="50" t="s">
        <v>174</v>
      </c>
      <c r="D28" s="62" t="s">
        <v>102</v>
      </c>
      <c r="E28" s="62" t="s">
        <v>152</v>
      </c>
      <c r="F28" s="66">
        <v>4700</v>
      </c>
      <c r="G28" s="83">
        <v>13910</v>
      </c>
      <c r="H28" s="83">
        <v>9737</v>
      </c>
      <c r="I28" s="48"/>
      <c r="J28" s="48"/>
      <c r="K28" s="54"/>
      <c r="L28" s="54"/>
      <c r="M28" s="42" t="s">
        <v>13</v>
      </c>
      <c r="N28" s="42" t="s">
        <v>38</v>
      </c>
      <c r="O28" s="42" t="s">
        <v>36</v>
      </c>
      <c r="P28" s="42" t="s">
        <v>37</v>
      </c>
      <c r="Q28" s="62" t="s">
        <v>90</v>
      </c>
      <c r="R28" s="47" t="s">
        <v>90</v>
      </c>
    </row>
    <row r="29" spans="1:19" s="2" customFormat="1" ht="177" customHeight="1" x14ac:dyDescent="0.2">
      <c r="A29" s="261"/>
      <c r="B29" s="262"/>
      <c r="C29" s="50" t="s">
        <v>175</v>
      </c>
      <c r="D29" s="62" t="s">
        <v>35</v>
      </c>
      <c r="E29" s="62" t="s">
        <v>125</v>
      </c>
      <c r="F29" s="72">
        <v>0</v>
      </c>
      <c r="G29" s="84">
        <v>18856</v>
      </c>
      <c r="H29" s="84">
        <v>9428</v>
      </c>
      <c r="I29" s="52"/>
      <c r="J29" s="52"/>
      <c r="K29" s="53"/>
      <c r="L29" s="53"/>
      <c r="M29" s="42" t="s">
        <v>13</v>
      </c>
      <c r="N29" s="42" t="s">
        <v>38</v>
      </c>
      <c r="O29" s="42" t="s">
        <v>36</v>
      </c>
      <c r="P29" s="42" t="s">
        <v>41</v>
      </c>
      <c r="Q29" s="62" t="s">
        <v>90</v>
      </c>
      <c r="R29" s="47" t="s">
        <v>90</v>
      </c>
    </row>
    <row r="30" spans="1:19" s="2" customFormat="1" ht="60" x14ac:dyDescent="0.2">
      <c r="A30" s="261" t="s">
        <v>9</v>
      </c>
      <c r="B30" s="262">
        <v>0.25</v>
      </c>
      <c r="C30" s="56" t="s">
        <v>176</v>
      </c>
      <c r="D30" s="62" t="s">
        <v>149</v>
      </c>
      <c r="E30" s="62" t="s">
        <v>152</v>
      </c>
      <c r="F30" s="66">
        <v>40283</v>
      </c>
      <c r="G30" s="83">
        <v>320000</v>
      </c>
      <c r="H30" s="83">
        <v>161522</v>
      </c>
      <c r="I30" s="48"/>
      <c r="J30" s="48"/>
      <c r="K30" s="39"/>
      <c r="L30" s="39"/>
      <c r="M30" s="41" t="s">
        <v>80</v>
      </c>
      <c r="N30" s="42" t="s">
        <v>38</v>
      </c>
      <c r="O30" s="41" t="s">
        <v>36</v>
      </c>
      <c r="P30" s="41" t="s">
        <v>84</v>
      </c>
      <c r="Q30" s="63" t="s">
        <v>88</v>
      </c>
      <c r="R30" s="49" t="s">
        <v>66</v>
      </c>
    </row>
    <row r="31" spans="1:19" s="2" customFormat="1" ht="60" x14ac:dyDescent="0.2">
      <c r="A31" s="261"/>
      <c r="B31" s="262"/>
      <c r="C31" s="257" t="s">
        <v>177</v>
      </c>
      <c r="D31" s="62" t="s">
        <v>105</v>
      </c>
      <c r="E31" s="62" t="s">
        <v>152</v>
      </c>
      <c r="F31" s="70">
        <v>46.9</v>
      </c>
      <c r="G31" s="82">
        <v>50.2</v>
      </c>
      <c r="H31" s="82">
        <v>48.55</v>
      </c>
      <c r="I31" s="46"/>
      <c r="J31" s="46"/>
      <c r="K31" s="39"/>
      <c r="L31" s="39"/>
      <c r="M31" s="41" t="s">
        <v>81</v>
      </c>
      <c r="N31" s="42" t="s">
        <v>38</v>
      </c>
      <c r="O31" s="41" t="s">
        <v>36</v>
      </c>
      <c r="P31" s="41" t="s">
        <v>84</v>
      </c>
      <c r="Q31" s="63" t="s">
        <v>88</v>
      </c>
      <c r="R31" s="49" t="s">
        <v>66</v>
      </c>
    </row>
    <row r="32" spans="1:19" s="2" customFormat="1" ht="60" x14ac:dyDescent="0.2">
      <c r="A32" s="261"/>
      <c r="B32" s="262"/>
      <c r="C32" s="257"/>
      <c r="D32" s="62" t="s">
        <v>114</v>
      </c>
      <c r="E32" s="62" t="s">
        <v>152</v>
      </c>
      <c r="F32" s="70">
        <v>34.6</v>
      </c>
      <c r="G32" s="87" t="s">
        <v>126</v>
      </c>
      <c r="H32" s="87" t="s">
        <v>127</v>
      </c>
      <c r="I32" s="54"/>
      <c r="J32" s="54"/>
      <c r="K32" s="39"/>
      <c r="L32" s="39"/>
      <c r="M32" s="41" t="s">
        <v>81</v>
      </c>
      <c r="N32" s="42" t="s">
        <v>38</v>
      </c>
      <c r="O32" s="41" t="s">
        <v>36</v>
      </c>
      <c r="P32" s="41" t="s">
        <v>84</v>
      </c>
      <c r="Q32" s="63" t="s">
        <v>88</v>
      </c>
      <c r="R32" s="49" t="s">
        <v>66</v>
      </c>
    </row>
    <row r="33" spans="1:18" s="2" customFormat="1" ht="60" x14ac:dyDescent="0.2">
      <c r="A33" s="261"/>
      <c r="B33" s="262"/>
      <c r="C33" s="45" t="s">
        <v>178</v>
      </c>
      <c r="D33" s="62" t="s">
        <v>134</v>
      </c>
      <c r="E33" s="62" t="s">
        <v>152</v>
      </c>
      <c r="F33" s="66">
        <v>15000</v>
      </c>
      <c r="G33" s="83">
        <v>100000</v>
      </c>
      <c r="H33" s="83">
        <v>55000</v>
      </c>
      <c r="I33" s="48"/>
      <c r="J33" s="48"/>
      <c r="K33" s="39"/>
      <c r="L33" s="39"/>
      <c r="M33" s="41" t="s">
        <v>80</v>
      </c>
      <c r="N33" s="42" t="s">
        <v>38</v>
      </c>
      <c r="O33" s="41" t="s">
        <v>36</v>
      </c>
      <c r="P33" s="41" t="s">
        <v>132</v>
      </c>
      <c r="Q33" s="63" t="s">
        <v>88</v>
      </c>
      <c r="R33" s="49" t="s">
        <v>67</v>
      </c>
    </row>
    <row r="34" spans="1:18" s="2" customFormat="1" ht="120" x14ac:dyDescent="0.2">
      <c r="A34" s="261"/>
      <c r="B34" s="262"/>
      <c r="C34" s="45" t="s">
        <v>179</v>
      </c>
      <c r="D34" s="62" t="s">
        <v>69</v>
      </c>
      <c r="E34" s="62" t="s">
        <v>152</v>
      </c>
      <c r="F34" s="66">
        <v>1973082</v>
      </c>
      <c r="G34" s="83">
        <v>2300000</v>
      </c>
      <c r="H34" s="83">
        <v>2136540</v>
      </c>
      <c r="I34" s="48"/>
      <c r="J34" s="48"/>
      <c r="K34" s="39"/>
      <c r="L34" s="39"/>
      <c r="M34" s="41" t="s">
        <v>82</v>
      </c>
      <c r="N34" s="42" t="s">
        <v>38</v>
      </c>
      <c r="O34" s="41" t="s">
        <v>36</v>
      </c>
      <c r="P34" s="41" t="s">
        <v>47</v>
      </c>
      <c r="Q34" s="63" t="s">
        <v>88</v>
      </c>
      <c r="R34" s="49" t="s">
        <v>71</v>
      </c>
    </row>
    <row r="35" spans="1:18" s="2" customFormat="1" ht="105" x14ac:dyDescent="0.2">
      <c r="A35" s="261"/>
      <c r="B35" s="262"/>
      <c r="C35" s="50" t="s">
        <v>180</v>
      </c>
      <c r="D35" s="62" t="s">
        <v>16</v>
      </c>
      <c r="E35" s="62" t="s">
        <v>125</v>
      </c>
      <c r="F35" s="72">
        <v>508968</v>
      </c>
      <c r="G35" s="84">
        <v>736756</v>
      </c>
      <c r="H35" s="84">
        <v>612360</v>
      </c>
      <c r="I35" s="52"/>
      <c r="J35" s="52"/>
      <c r="K35" s="54"/>
      <c r="L35" s="54"/>
      <c r="M35" s="42" t="s">
        <v>14</v>
      </c>
      <c r="N35" s="42" t="s">
        <v>38</v>
      </c>
      <c r="O35" s="42" t="s">
        <v>36</v>
      </c>
      <c r="P35" s="42" t="s">
        <v>17</v>
      </c>
      <c r="Q35" s="62" t="s">
        <v>91</v>
      </c>
      <c r="R35" s="47" t="s">
        <v>91</v>
      </c>
    </row>
    <row r="36" spans="1:18" s="2" customFormat="1" ht="120" x14ac:dyDescent="0.2">
      <c r="A36" s="261"/>
      <c r="B36" s="262"/>
      <c r="C36" s="258" t="s">
        <v>181</v>
      </c>
      <c r="D36" s="62" t="s">
        <v>117</v>
      </c>
      <c r="E36" s="62" t="s">
        <v>125</v>
      </c>
      <c r="F36" s="73">
        <v>65912</v>
      </c>
      <c r="G36" s="84">
        <v>355883</v>
      </c>
      <c r="H36" s="84">
        <v>85270</v>
      </c>
      <c r="I36" s="52"/>
      <c r="J36" s="52"/>
      <c r="K36" s="57"/>
      <c r="L36" s="57"/>
      <c r="M36" s="42" t="s">
        <v>97</v>
      </c>
      <c r="N36" s="42" t="s">
        <v>49</v>
      </c>
      <c r="O36" s="42" t="s">
        <v>36</v>
      </c>
      <c r="P36" s="42" t="s">
        <v>22</v>
      </c>
      <c r="Q36" s="62" t="s">
        <v>89</v>
      </c>
      <c r="R36" s="47" t="s">
        <v>89</v>
      </c>
    </row>
    <row r="37" spans="1:18" s="2" customFormat="1" ht="120" x14ac:dyDescent="0.2">
      <c r="A37" s="261"/>
      <c r="B37" s="262"/>
      <c r="C37" s="258"/>
      <c r="D37" s="62" t="s">
        <v>118</v>
      </c>
      <c r="E37" s="62" t="s">
        <v>125</v>
      </c>
      <c r="F37" s="74">
        <v>208719</v>
      </c>
      <c r="G37" s="84">
        <v>1073134</v>
      </c>
      <c r="H37" s="84">
        <v>260397</v>
      </c>
      <c r="I37" s="52"/>
      <c r="J37" s="52"/>
      <c r="K37" s="57"/>
      <c r="L37" s="57"/>
      <c r="M37" s="42" t="s">
        <v>97</v>
      </c>
      <c r="N37" s="42" t="s">
        <v>49</v>
      </c>
      <c r="O37" s="42" t="s">
        <v>36</v>
      </c>
      <c r="P37" s="42" t="s">
        <v>22</v>
      </c>
      <c r="Q37" s="62" t="s">
        <v>89</v>
      </c>
      <c r="R37" s="49" t="s">
        <v>89</v>
      </c>
    </row>
    <row r="38" spans="1:18" s="2" customFormat="1" ht="120" x14ac:dyDescent="0.2">
      <c r="A38" s="261"/>
      <c r="B38" s="262"/>
      <c r="C38" s="258"/>
      <c r="D38" s="62" t="s">
        <v>119</v>
      </c>
      <c r="E38" s="62" t="s">
        <v>125</v>
      </c>
      <c r="F38" s="74">
        <v>4347431</v>
      </c>
      <c r="G38" s="84">
        <v>17532366</v>
      </c>
      <c r="H38" s="84">
        <v>4265390</v>
      </c>
      <c r="I38" s="52"/>
      <c r="J38" s="52"/>
      <c r="K38" s="57"/>
      <c r="L38" s="57"/>
      <c r="M38" s="42" t="s">
        <v>97</v>
      </c>
      <c r="N38" s="42" t="s">
        <v>49</v>
      </c>
      <c r="O38" s="42" t="s">
        <v>36</v>
      </c>
      <c r="P38" s="42" t="s">
        <v>22</v>
      </c>
      <c r="Q38" s="62" t="s">
        <v>89</v>
      </c>
      <c r="R38" s="47" t="s">
        <v>89</v>
      </c>
    </row>
    <row r="39" spans="1:18" s="2" customFormat="1" ht="120" x14ac:dyDescent="0.2">
      <c r="A39" s="261"/>
      <c r="B39" s="262"/>
      <c r="C39" s="258"/>
      <c r="D39" s="62" t="s">
        <v>120</v>
      </c>
      <c r="E39" s="62" t="s">
        <v>152</v>
      </c>
      <c r="F39" s="74">
        <v>4622062</v>
      </c>
      <c r="G39" s="84">
        <v>18961383</v>
      </c>
      <c r="H39" s="84">
        <v>4611057</v>
      </c>
      <c r="I39" s="52"/>
      <c r="J39" s="52"/>
      <c r="K39" s="57"/>
      <c r="L39" s="57"/>
      <c r="M39" s="42" t="s">
        <v>97</v>
      </c>
      <c r="N39" s="42" t="s">
        <v>49</v>
      </c>
      <c r="O39" s="42" t="s">
        <v>36</v>
      </c>
      <c r="P39" s="42" t="s">
        <v>22</v>
      </c>
      <c r="Q39" s="62" t="s">
        <v>89</v>
      </c>
      <c r="R39" s="47" t="s">
        <v>89</v>
      </c>
    </row>
    <row r="40" spans="1:18" s="2" customFormat="1" ht="120" x14ac:dyDescent="0.2">
      <c r="A40" s="261"/>
      <c r="B40" s="262"/>
      <c r="C40" s="258"/>
      <c r="D40" s="62" t="s">
        <v>121</v>
      </c>
      <c r="E40" s="62" t="s">
        <v>125</v>
      </c>
      <c r="F40" s="66">
        <v>80</v>
      </c>
      <c r="G40" s="83">
        <v>400</v>
      </c>
      <c r="H40" s="84">
        <v>100</v>
      </c>
      <c r="I40" s="52"/>
      <c r="J40" s="52"/>
      <c r="K40" s="57"/>
      <c r="L40" s="57"/>
      <c r="M40" s="42" t="s">
        <v>97</v>
      </c>
      <c r="N40" s="42" t="s">
        <v>49</v>
      </c>
      <c r="O40" s="42" t="s">
        <v>36</v>
      </c>
      <c r="P40" s="42" t="s">
        <v>22</v>
      </c>
      <c r="Q40" s="62" t="s">
        <v>89</v>
      </c>
      <c r="R40" s="47" t="s">
        <v>89</v>
      </c>
    </row>
    <row r="41" spans="1:18" s="2" customFormat="1" ht="90" x14ac:dyDescent="0.2">
      <c r="A41" s="261"/>
      <c r="B41" s="262"/>
      <c r="C41" s="50" t="s">
        <v>182</v>
      </c>
      <c r="D41" s="62" t="s">
        <v>122</v>
      </c>
      <c r="E41" s="62" t="s">
        <v>125</v>
      </c>
      <c r="F41" s="66">
        <v>450</v>
      </c>
      <c r="G41" s="83">
        <v>2233</v>
      </c>
      <c r="H41" s="84">
        <v>474</v>
      </c>
      <c r="I41" s="52"/>
      <c r="J41" s="52"/>
      <c r="K41" s="57"/>
      <c r="L41" s="57"/>
      <c r="M41" s="42" t="s">
        <v>23</v>
      </c>
      <c r="N41" s="42" t="s">
        <v>49</v>
      </c>
      <c r="O41" s="42" t="s">
        <v>36</v>
      </c>
      <c r="P41" s="42" t="s">
        <v>24</v>
      </c>
      <c r="Q41" s="62" t="s">
        <v>89</v>
      </c>
      <c r="R41" s="47" t="s">
        <v>89</v>
      </c>
    </row>
    <row r="42" spans="1:18" s="2" customFormat="1" ht="120" x14ac:dyDescent="0.2">
      <c r="A42" s="261"/>
      <c r="B42" s="262"/>
      <c r="C42" s="50" t="s">
        <v>183</v>
      </c>
      <c r="D42" s="62" t="s">
        <v>123</v>
      </c>
      <c r="E42" s="62" t="s">
        <v>125</v>
      </c>
      <c r="F42" s="66">
        <v>45000</v>
      </c>
      <c r="G42" s="83">
        <v>511826</v>
      </c>
      <c r="H42" s="84">
        <v>126014</v>
      </c>
      <c r="I42" s="52"/>
      <c r="J42" s="52"/>
      <c r="K42" s="57"/>
      <c r="L42" s="57"/>
      <c r="M42" s="42" t="s">
        <v>97</v>
      </c>
      <c r="N42" s="42" t="s">
        <v>49</v>
      </c>
      <c r="O42" s="42" t="s">
        <v>36</v>
      </c>
      <c r="P42" s="42" t="s">
        <v>22</v>
      </c>
      <c r="Q42" s="62" t="s">
        <v>89</v>
      </c>
      <c r="R42" s="47" t="s">
        <v>89</v>
      </c>
    </row>
    <row r="43" spans="1:18" s="2" customFormat="1" ht="60" x14ac:dyDescent="0.2">
      <c r="A43" s="261"/>
      <c r="B43" s="262"/>
      <c r="C43" s="256" t="s">
        <v>184</v>
      </c>
      <c r="D43" s="62" t="s">
        <v>29</v>
      </c>
      <c r="E43" s="62" t="s">
        <v>125</v>
      </c>
      <c r="F43" s="68">
        <v>0</v>
      </c>
      <c r="G43" s="84">
        <v>6800</v>
      </c>
      <c r="H43" s="84">
        <v>3400</v>
      </c>
      <c r="I43" s="52"/>
      <c r="J43" s="52"/>
      <c r="K43" s="39"/>
      <c r="L43" s="39"/>
      <c r="M43" s="41" t="s">
        <v>14</v>
      </c>
      <c r="N43" s="41" t="s">
        <v>38</v>
      </c>
      <c r="O43" s="41" t="s">
        <v>36</v>
      </c>
      <c r="P43" s="41" t="s">
        <v>54</v>
      </c>
      <c r="Q43" s="63" t="s">
        <v>87</v>
      </c>
      <c r="R43" s="43" t="s">
        <v>87</v>
      </c>
    </row>
    <row r="44" spans="1:18" s="2" customFormat="1" ht="60" x14ac:dyDescent="0.2">
      <c r="A44" s="261"/>
      <c r="B44" s="262"/>
      <c r="C44" s="256"/>
      <c r="D44" s="64" t="s">
        <v>98</v>
      </c>
      <c r="E44" s="62" t="s">
        <v>125</v>
      </c>
      <c r="F44" s="66">
        <v>130443</v>
      </c>
      <c r="G44" s="83">
        <v>230443</v>
      </c>
      <c r="H44" s="83">
        <v>180443</v>
      </c>
      <c r="I44" s="48"/>
      <c r="J44" s="48"/>
      <c r="K44" s="41"/>
      <c r="L44" s="41"/>
      <c r="M44" s="41" t="s">
        <v>14</v>
      </c>
      <c r="N44" s="41" t="s">
        <v>38</v>
      </c>
      <c r="O44" s="41" t="s">
        <v>36</v>
      </c>
      <c r="P44" s="41" t="s">
        <v>54</v>
      </c>
      <c r="Q44" s="63" t="s">
        <v>87</v>
      </c>
      <c r="R44" s="43" t="s">
        <v>87</v>
      </c>
    </row>
    <row r="45" spans="1:18" s="2" customFormat="1" ht="60" x14ac:dyDescent="0.2">
      <c r="A45" s="261"/>
      <c r="B45" s="262"/>
      <c r="C45" s="256"/>
      <c r="D45" s="65" t="s">
        <v>99</v>
      </c>
      <c r="E45" s="62" t="s">
        <v>125</v>
      </c>
      <c r="F45" s="66">
        <v>176000</v>
      </c>
      <c r="G45" s="83">
        <v>216000</v>
      </c>
      <c r="H45" s="83">
        <v>196000</v>
      </c>
      <c r="I45" s="48"/>
      <c r="J45" s="48"/>
      <c r="K45" s="41"/>
      <c r="L45" s="41"/>
      <c r="M45" s="41" t="s">
        <v>14</v>
      </c>
      <c r="N45" s="41" t="s">
        <v>38</v>
      </c>
      <c r="O45" s="41" t="s">
        <v>36</v>
      </c>
      <c r="P45" s="41" t="s">
        <v>54</v>
      </c>
      <c r="Q45" s="63" t="s">
        <v>87</v>
      </c>
      <c r="R45" s="43" t="s">
        <v>87</v>
      </c>
    </row>
    <row r="46" spans="1:18" s="2" customFormat="1" ht="60" x14ac:dyDescent="0.2">
      <c r="A46" s="261"/>
      <c r="B46" s="262"/>
      <c r="C46" s="256"/>
      <c r="D46" s="62" t="s">
        <v>30</v>
      </c>
      <c r="E46" s="62" t="s">
        <v>125</v>
      </c>
      <c r="F46" s="66">
        <v>791</v>
      </c>
      <c r="G46" s="83">
        <v>3200</v>
      </c>
      <c r="H46" s="83">
        <v>800</v>
      </c>
      <c r="I46" s="48"/>
      <c r="J46" s="48"/>
      <c r="K46" s="39"/>
      <c r="L46" s="39"/>
      <c r="M46" s="41" t="s">
        <v>14</v>
      </c>
      <c r="N46" s="41" t="s">
        <v>38</v>
      </c>
      <c r="O46" s="41" t="s">
        <v>36</v>
      </c>
      <c r="P46" s="41" t="s">
        <v>54</v>
      </c>
      <c r="Q46" s="63" t="s">
        <v>87</v>
      </c>
      <c r="R46" s="43" t="s">
        <v>87</v>
      </c>
    </row>
    <row r="47" spans="1:18" s="2" customFormat="1" ht="60" x14ac:dyDescent="0.2">
      <c r="A47" s="261" t="s">
        <v>10</v>
      </c>
      <c r="B47" s="262">
        <v>0.13</v>
      </c>
      <c r="C47" s="45" t="s">
        <v>185</v>
      </c>
      <c r="D47" s="62" t="s">
        <v>72</v>
      </c>
      <c r="E47" s="62" t="s">
        <v>152</v>
      </c>
      <c r="F47" s="66">
        <v>8038181</v>
      </c>
      <c r="G47" s="83">
        <v>9638181</v>
      </c>
      <c r="H47" s="83">
        <v>8838181</v>
      </c>
      <c r="I47" s="48"/>
      <c r="J47" s="48"/>
      <c r="K47" s="39"/>
      <c r="L47" s="39"/>
      <c r="M47" s="41" t="s">
        <v>80</v>
      </c>
      <c r="N47" s="42" t="s">
        <v>38</v>
      </c>
      <c r="O47" s="41" t="s">
        <v>36</v>
      </c>
      <c r="P47" s="41" t="s">
        <v>132</v>
      </c>
      <c r="Q47" s="63" t="s">
        <v>88</v>
      </c>
      <c r="R47" s="49" t="s">
        <v>66</v>
      </c>
    </row>
    <row r="48" spans="1:18" s="2" customFormat="1" ht="60" x14ac:dyDescent="0.2">
      <c r="A48" s="261"/>
      <c r="B48" s="262"/>
      <c r="C48" s="45" t="s">
        <v>186</v>
      </c>
      <c r="D48" s="62" t="s">
        <v>74</v>
      </c>
      <c r="E48" s="62" t="s">
        <v>152</v>
      </c>
      <c r="F48" s="66">
        <v>8943090</v>
      </c>
      <c r="G48" s="83">
        <v>10743090</v>
      </c>
      <c r="H48" s="83">
        <v>9843090</v>
      </c>
      <c r="I48" s="48"/>
      <c r="J48" s="48"/>
      <c r="K48" s="39"/>
      <c r="L48" s="39"/>
      <c r="M48" s="41" t="s">
        <v>80</v>
      </c>
      <c r="N48" s="42" t="s">
        <v>38</v>
      </c>
      <c r="O48" s="41" t="s">
        <v>36</v>
      </c>
      <c r="P48" s="41" t="s">
        <v>132</v>
      </c>
      <c r="Q48" s="63" t="s">
        <v>88</v>
      </c>
      <c r="R48" s="49" t="s">
        <v>76</v>
      </c>
    </row>
    <row r="49" spans="1:19" s="2" customFormat="1" ht="60" x14ac:dyDescent="0.2">
      <c r="A49" s="261"/>
      <c r="B49" s="262"/>
      <c r="C49" s="257" t="s">
        <v>187</v>
      </c>
      <c r="D49" s="62" t="s">
        <v>68</v>
      </c>
      <c r="E49" s="62" t="s">
        <v>152</v>
      </c>
      <c r="F49" s="66">
        <v>9204915</v>
      </c>
      <c r="G49" s="83">
        <v>10704915</v>
      </c>
      <c r="H49" s="83">
        <v>9954915</v>
      </c>
      <c r="I49" s="48"/>
      <c r="J49" s="48"/>
      <c r="K49" s="39"/>
      <c r="L49" s="39"/>
      <c r="M49" s="41" t="s">
        <v>80</v>
      </c>
      <c r="N49" s="42" t="s">
        <v>38</v>
      </c>
      <c r="O49" s="41" t="s">
        <v>36</v>
      </c>
      <c r="P49" s="41" t="s">
        <v>132</v>
      </c>
      <c r="Q49" s="63" t="s">
        <v>88</v>
      </c>
      <c r="R49" s="49" t="s">
        <v>71</v>
      </c>
    </row>
    <row r="50" spans="1:19" s="2" customFormat="1" ht="120" x14ac:dyDescent="0.2">
      <c r="A50" s="261"/>
      <c r="B50" s="262"/>
      <c r="C50" s="257"/>
      <c r="D50" s="62" t="s">
        <v>70</v>
      </c>
      <c r="E50" s="62" t="s">
        <v>152</v>
      </c>
      <c r="F50" s="66">
        <v>1845026</v>
      </c>
      <c r="G50" s="83">
        <v>2215000</v>
      </c>
      <c r="H50" s="83">
        <v>2115000</v>
      </c>
      <c r="I50" s="48"/>
      <c r="J50" s="48"/>
      <c r="K50" s="39"/>
      <c r="L50" s="39"/>
      <c r="M50" s="41" t="s">
        <v>82</v>
      </c>
      <c r="N50" s="42" t="s">
        <v>38</v>
      </c>
      <c r="O50" s="41" t="s">
        <v>36</v>
      </c>
      <c r="P50" s="41" t="s">
        <v>47</v>
      </c>
      <c r="Q50" s="63" t="s">
        <v>88</v>
      </c>
      <c r="R50" s="49" t="s">
        <v>71</v>
      </c>
    </row>
    <row r="51" spans="1:19" s="2" customFormat="1" ht="120" x14ac:dyDescent="0.2">
      <c r="A51" s="261"/>
      <c r="B51" s="262"/>
      <c r="C51" s="257"/>
      <c r="D51" s="62" t="s">
        <v>73</v>
      </c>
      <c r="E51" s="62" t="s">
        <v>152</v>
      </c>
      <c r="F51" s="69">
        <v>59</v>
      </c>
      <c r="G51" s="80">
        <v>62</v>
      </c>
      <c r="H51" s="80">
        <v>60.5</v>
      </c>
      <c r="I51" s="44"/>
      <c r="J51" s="44"/>
      <c r="K51" s="39"/>
      <c r="L51" s="39"/>
      <c r="M51" s="41" t="s">
        <v>82</v>
      </c>
      <c r="N51" s="42" t="s">
        <v>38</v>
      </c>
      <c r="O51" s="41" t="s">
        <v>36</v>
      </c>
      <c r="P51" s="41" t="s">
        <v>47</v>
      </c>
      <c r="Q51" s="63" t="s">
        <v>88</v>
      </c>
      <c r="R51" s="49" t="s">
        <v>71</v>
      </c>
    </row>
    <row r="52" spans="1:19" s="2" customFormat="1" ht="237.75" customHeight="1" x14ac:dyDescent="0.2">
      <c r="A52" s="261"/>
      <c r="B52" s="262"/>
      <c r="C52" s="50" t="s">
        <v>188</v>
      </c>
      <c r="D52" s="62" t="s">
        <v>18</v>
      </c>
      <c r="E52" s="62" t="s">
        <v>125</v>
      </c>
      <c r="F52" s="66">
        <v>15972</v>
      </c>
      <c r="G52" s="83">
        <v>1271000</v>
      </c>
      <c r="H52" s="83">
        <v>550000</v>
      </c>
      <c r="I52" s="48"/>
      <c r="J52" s="48"/>
      <c r="K52" s="58"/>
      <c r="L52" s="58"/>
      <c r="M52" s="42" t="s">
        <v>135</v>
      </c>
      <c r="N52" s="42" t="s">
        <v>38</v>
      </c>
      <c r="O52" s="42" t="s">
        <v>36</v>
      </c>
      <c r="P52" s="42" t="s">
        <v>47</v>
      </c>
      <c r="Q52" s="62" t="s">
        <v>1</v>
      </c>
      <c r="R52" s="47" t="s">
        <v>1</v>
      </c>
      <c r="S52" s="33"/>
    </row>
    <row r="53" spans="1:19" s="2" customFormat="1" ht="75" x14ac:dyDescent="0.2">
      <c r="A53" s="261"/>
      <c r="B53" s="262"/>
      <c r="C53" s="50" t="s">
        <v>189</v>
      </c>
      <c r="D53" s="62" t="s">
        <v>113</v>
      </c>
      <c r="E53" s="62" t="s">
        <v>75</v>
      </c>
      <c r="F53" s="75">
        <v>0.93179999999999996</v>
      </c>
      <c r="G53" s="88">
        <v>1</v>
      </c>
      <c r="H53" s="88">
        <v>1</v>
      </c>
      <c r="I53" s="59"/>
      <c r="J53" s="59"/>
      <c r="K53" s="58"/>
      <c r="L53" s="58"/>
      <c r="M53" s="42" t="s">
        <v>44</v>
      </c>
      <c r="N53" s="42" t="s">
        <v>46</v>
      </c>
      <c r="O53" s="42" t="s">
        <v>36</v>
      </c>
      <c r="P53" s="42" t="s">
        <v>45</v>
      </c>
      <c r="Q53" s="62" t="s">
        <v>1</v>
      </c>
      <c r="R53" s="47" t="s">
        <v>1</v>
      </c>
    </row>
    <row r="54" spans="1:19" s="2" customFormat="1" ht="90" x14ac:dyDescent="0.2">
      <c r="A54" s="261"/>
      <c r="B54" s="262"/>
      <c r="C54" s="55" t="s">
        <v>190</v>
      </c>
      <c r="D54" s="62" t="s">
        <v>48</v>
      </c>
      <c r="E54" s="62" t="s">
        <v>75</v>
      </c>
      <c r="F54" s="63">
        <v>0</v>
      </c>
      <c r="G54" s="87">
        <v>1</v>
      </c>
      <c r="H54" s="87">
        <v>1</v>
      </c>
      <c r="I54" s="54"/>
      <c r="J54" s="54"/>
      <c r="K54" s="41"/>
      <c r="L54" s="41"/>
      <c r="M54" s="41" t="s">
        <v>15</v>
      </c>
      <c r="N54" s="41" t="s">
        <v>38</v>
      </c>
      <c r="O54" s="41" t="s">
        <v>36</v>
      </c>
      <c r="P54" s="41" t="s">
        <v>57</v>
      </c>
      <c r="Q54" s="63" t="s">
        <v>92</v>
      </c>
      <c r="R54" s="43" t="s">
        <v>87</v>
      </c>
    </row>
    <row r="55" spans="1:19" s="2" customFormat="1" ht="180" x14ac:dyDescent="0.2">
      <c r="A55" s="261" t="s">
        <v>11</v>
      </c>
      <c r="B55" s="262">
        <v>0.16</v>
      </c>
      <c r="C55" s="55" t="s">
        <v>191</v>
      </c>
      <c r="D55" s="66" t="s">
        <v>131</v>
      </c>
      <c r="E55" s="66" t="s">
        <v>75</v>
      </c>
      <c r="F55" s="76">
        <v>0.99160000000000004</v>
      </c>
      <c r="G55" s="87">
        <v>1</v>
      </c>
      <c r="H55" s="87">
        <v>1</v>
      </c>
      <c r="I55" s="54"/>
      <c r="J55" s="54"/>
      <c r="K55" s="42"/>
      <c r="L55" s="42"/>
      <c r="M55" s="42"/>
      <c r="N55" s="42"/>
      <c r="O55" s="42" t="s">
        <v>51</v>
      </c>
      <c r="P55" s="42" t="s">
        <v>25</v>
      </c>
      <c r="Q55" s="62" t="s">
        <v>88</v>
      </c>
      <c r="R55" s="47" t="s">
        <v>103</v>
      </c>
    </row>
    <row r="56" spans="1:19" s="2" customFormat="1" ht="60" x14ac:dyDescent="0.2">
      <c r="A56" s="261"/>
      <c r="B56" s="262"/>
      <c r="C56" s="258" t="s">
        <v>192</v>
      </c>
      <c r="D56" s="62" t="s">
        <v>124</v>
      </c>
      <c r="E56" s="62" t="s">
        <v>75</v>
      </c>
      <c r="F56" s="66">
        <v>4000</v>
      </c>
      <c r="G56" s="83">
        <v>17500</v>
      </c>
      <c r="H56" s="83">
        <v>4500</v>
      </c>
      <c r="I56" s="48"/>
      <c r="J56" s="48"/>
      <c r="K56" s="42"/>
      <c r="L56" s="42"/>
      <c r="M56" s="42"/>
      <c r="N56" s="42"/>
      <c r="O56" s="42" t="s">
        <v>51</v>
      </c>
      <c r="P56" s="42" t="s">
        <v>20</v>
      </c>
      <c r="Q56" s="62" t="s">
        <v>89</v>
      </c>
      <c r="R56" s="47" t="s">
        <v>89</v>
      </c>
    </row>
    <row r="57" spans="1:19" s="2" customFormat="1" ht="60" x14ac:dyDescent="0.2">
      <c r="A57" s="261"/>
      <c r="B57" s="262"/>
      <c r="C57" s="258"/>
      <c r="D57" s="62" t="s">
        <v>93</v>
      </c>
      <c r="E57" s="62" t="s">
        <v>125</v>
      </c>
      <c r="F57" s="66">
        <v>1489624</v>
      </c>
      <c r="G57" s="83">
        <v>1300000</v>
      </c>
      <c r="H57" s="83">
        <v>1398261</v>
      </c>
      <c r="I57" s="48"/>
      <c r="J57" s="48"/>
      <c r="K57" s="42"/>
      <c r="L57" s="42"/>
      <c r="M57" s="42"/>
      <c r="N57" s="42"/>
      <c r="O57" s="42" t="s">
        <v>51</v>
      </c>
      <c r="P57" s="42" t="s">
        <v>20</v>
      </c>
      <c r="Q57" s="62" t="s">
        <v>89</v>
      </c>
      <c r="R57" s="47" t="s">
        <v>89</v>
      </c>
    </row>
    <row r="58" spans="1:19" s="2" customFormat="1" ht="60" x14ac:dyDescent="0.2">
      <c r="A58" s="261"/>
      <c r="B58" s="262"/>
      <c r="C58" s="258"/>
      <c r="D58" s="67" t="s">
        <v>94</v>
      </c>
      <c r="E58" s="62" t="s">
        <v>125</v>
      </c>
      <c r="F58" s="62">
        <v>264033</v>
      </c>
      <c r="G58" s="83">
        <v>250000</v>
      </c>
      <c r="H58" s="83">
        <v>250915</v>
      </c>
      <c r="I58" s="48"/>
      <c r="J58" s="48"/>
      <c r="K58" s="42"/>
      <c r="L58" s="42"/>
      <c r="M58" s="42"/>
      <c r="N58" s="42"/>
      <c r="O58" s="42" t="s">
        <v>51</v>
      </c>
      <c r="P58" s="42" t="s">
        <v>20</v>
      </c>
      <c r="Q58" s="62" t="s">
        <v>89</v>
      </c>
      <c r="R58" s="47" t="s">
        <v>89</v>
      </c>
    </row>
    <row r="59" spans="1:19" s="2" customFormat="1" ht="60" x14ac:dyDescent="0.2">
      <c r="A59" s="261"/>
      <c r="B59" s="262"/>
      <c r="C59" s="258"/>
      <c r="D59" s="67" t="s">
        <v>95</v>
      </c>
      <c r="E59" s="62" t="s">
        <v>125</v>
      </c>
      <c r="F59" s="66">
        <v>1001378</v>
      </c>
      <c r="G59" s="83">
        <v>915000</v>
      </c>
      <c r="H59" s="83">
        <v>910840</v>
      </c>
      <c r="I59" s="48"/>
      <c r="J59" s="48"/>
      <c r="K59" s="42"/>
      <c r="L59" s="42"/>
      <c r="M59" s="42"/>
      <c r="N59" s="42"/>
      <c r="O59" s="42" t="s">
        <v>51</v>
      </c>
      <c r="P59" s="42" t="s">
        <v>20</v>
      </c>
      <c r="Q59" s="62" t="s">
        <v>89</v>
      </c>
      <c r="R59" s="47" t="s">
        <v>89</v>
      </c>
    </row>
    <row r="60" spans="1:19" s="2" customFormat="1" ht="60" x14ac:dyDescent="0.2">
      <c r="A60" s="261"/>
      <c r="B60" s="262"/>
      <c r="C60" s="258"/>
      <c r="D60" s="67" t="s">
        <v>96</v>
      </c>
      <c r="E60" s="62" t="s">
        <v>125</v>
      </c>
      <c r="F60" s="66">
        <v>269395</v>
      </c>
      <c r="G60" s="83">
        <v>228597</v>
      </c>
      <c r="H60" s="83">
        <v>230060</v>
      </c>
      <c r="I60" s="48"/>
      <c r="J60" s="48"/>
      <c r="K60" s="42"/>
      <c r="L60" s="42"/>
      <c r="M60" s="42"/>
      <c r="N60" s="42"/>
      <c r="O60" s="42" t="s">
        <v>51</v>
      </c>
      <c r="P60" s="42" t="s">
        <v>20</v>
      </c>
      <c r="Q60" s="62" t="s">
        <v>89</v>
      </c>
      <c r="R60" s="47" t="s">
        <v>89</v>
      </c>
    </row>
    <row r="61" spans="1:19" s="2" customFormat="1" ht="60" x14ac:dyDescent="0.2">
      <c r="A61" s="261"/>
      <c r="B61" s="262"/>
      <c r="C61" s="258"/>
      <c r="D61" s="62" t="s">
        <v>107</v>
      </c>
      <c r="E61" s="62" t="s">
        <v>152</v>
      </c>
      <c r="F61" s="62">
        <v>0</v>
      </c>
      <c r="G61" s="81">
        <v>400</v>
      </c>
      <c r="H61" s="81">
        <f>+'[1] FICHA TECNICA 2- ROM'!$E$31</f>
        <v>100</v>
      </c>
      <c r="I61" s="42"/>
      <c r="J61" s="42"/>
      <c r="K61" s="42"/>
      <c r="L61" s="42"/>
      <c r="M61" s="42"/>
      <c r="N61" s="42"/>
      <c r="O61" s="42" t="s">
        <v>51</v>
      </c>
      <c r="P61" s="42" t="s">
        <v>20</v>
      </c>
      <c r="Q61" s="62" t="s">
        <v>89</v>
      </c>
      <c r="R61" s="47" t="s">
        <v>89</v>
      </c>
    </row>
    <row r="62" spans="1:19" s="2" customFormat="1" ht="60" x14ac:dyDescent="0.2">
      <c r="A62" s="261"/>
      <c r="B62" s="262"/>
      <c r="C62" s="258"/>
      <c r="D62" s="62" t="s">
        <v>108</v>
      </c>
      <c r="E62" s="62" t="s">
        <v>152</v>
      </c>
      <c r="F62" s="77">
        <v>6821779</v>
      </c>
      <c r="G62" s="89">
        <v>7077412</v>
      </c>
      <c r="H62" s="89">
        <v>7017895</v>
      </c>
      <c r="I62" s="60"/>
      <c r="J62" s="60"/>
      <c r="K62" s="42"/>
      <c r="L62" s="42"/>
      <c r="M62" s="42"/>
      <c r="N62" s="42"/>
      <c r="O62" s="42" t="s">
        <v>51</v>
      </c>
      <c r="P62" s="42" t="s">
        <v>20</v>
      </c>
      <c r="Q62" s="62" t="s">
        <v>89</v>
      </c>
      <c r="R62" s="47" t="s">
        <v>89</v>
      </c>
    </row>
    <row r="63" spans="1:19" s="2" customFormat="1" ht="60" x14ac:dyDescent="0.2">
      <c r="A63" s="261"/>
      <c r="B63" s="262"/>
      <c r="C63" s="258"/>
      <c r="D63" s="62" t="s">
        <v>109</v>
      </c>
      <c r="E63" s="62" t="s">
        <v>125</v>
      </c>
      <c r="F63" s="77">
        <v>2101663</v>
      </c>
      <c r="G63" s="89">
        <v>1647448</v>
      </c>
      <c r="H63" s="89">
        <v>1647448</v>
      </c>
      <c r="I63" s="60"/>
      <c r="J63" s="60"/>
      <c r="K63" s="42"/>
      <c r="L63" s="42"/>
      <c r="M63" s="42"/>
      <c r="N63" s="42"/>
      <c r="O63" s="42" t="s">
        <v>51</v>
      </c>
      <c r="P63" s="42" t="s">
        <v>20</v>
      </c>
      <c r="Q63" s="62" t="s">
        <v>89</v>
      </c>
      <c r="R63" s="47" t="s">
        <v>89</v>
      </c>
    </row>
    <row r="64" spans="1:19" s="2" customFormat="1" ht="60" x14ac:dyDescent="0.2">
      <c r="A64" s="261"/>
      <c r="B64" s="262"/>
      <c r="C64" s="258"/>
      <c r="D64" s="62" t="s">
        <v>110</v>
      </c>
      <c r="E64" s="62" t="s">
        <v>152</v>
      </c>
      <c r="F64" s="77">
        <v>217754</v>
      </c>
      <c r="G64" s="89">
        <v>188980</v>
      </c>
      <c r="H64" s="89">
        <v>188980</v>
      </c>
      <c r="I64" s="60"/>
      <c r="J64" s="60"/>
      <c r="K64" s="42"/>
      <c r="L64" s="42"/>
      <c r="M64" s="42"/>
      <c r="N64" s="42"/>
      <c r="O64" s="42" t="s">
        <v>51</v>
      </c>
      <c r="P64" s="42" t="s">
        <v>20</v>
      </c>
      <c r="Q64" s="62" t="s">
        <v>89</v>
      </c>
      <c r="R64" s="47" t="s">
        <v>89</v>
      </c>
    </row>
    <row r="65" spans="1:19" s="2" customFormat="1" ht="60" x14ac:dyDescent="0.2">
      <c r="A65" s="261"/>
      <c r="B65" s="262"/>
      <c r="C65" s="258"/>
      <c r="D65" s="62" t="s">
        <v>111</v>
      </c>
      <c r="E65" s="62" t="s">
        <v>152</v>
      </c>
      <c r="F65" s="77">
        <v>3212494</v>
      </c>
      <c r="G65" s="89">
        <v>2728511</v>
      </c>
      <c r="H65" s="89">
        <v>2728511</v>
      </c>
      <c r="I65" s="60"/>
      <c r="J65" s="60"/>
      <c r="K65" s="42"/>
      <c r="L65" s="42"/>
      <c r="M65" s="42"/>
      <c r="N65" s="42"/>
      <c r="O65" s="42" t="s">
        <v>51</v>
      </c>
      <c r="P65" s="42" t="s">
        <v>20</v>
      </c>
      <c r="Q65" s="62" t="s">
        <v>89</v>
      </c>
      <c r="R65" s="47" t="s">
        <v>89</v>
      </c>
    </row>
    <row r="66" spans="1:19" s="2" customFormat="1" ht="60" x14ac:dyDescent="0.2">
      <c r="A66" s="261"/>
      <c r="B66" s="262"/>
      <c r="C66" s="258"/>
      <c r="D66" s="62" t="s">
        <v>112</v>
      </c>
      <c r="E66" s="62" t="s">
        <v>152</v>
      </c>
      <c r="F66" s="77">
        <v>936457</v>
      </c>
      <c r="G66" s="89">
        <v>886991</v>
      </c>
      <c r="H66" s="89">
        <v>886991</v>
      </c>
      <c r="I66" s="60"/>
      <c r="J66" s="60"/>
      <c r="K66" s="42"/>
      <c r="L66" s="42"/>
      <c r="M66" s="42"/>
      <c r="N66" s="42"/>
      <c r="O66" s="42" t="s">
        <v>51</v>
      </c>
      <c r="P66" s="42" t="s">
        <v>20</v>
      </c>
      <c r="Q66" s="62" t="s">
        <v>89</v>
      </c>
      <c r="R66" s="47" t="s">
        <v>89</v>
      </c>
    </row>
    <row r="67" spans="1:19" s="2" customFormat="1" ht="60" x14ac:dyDescent="0.2">
      <c r="A67" s="261"/>
      <c r="B67" s="262"/>
      <c r="C67" s="258"/>
      <c r="D67" s="62" t="s">
        <v>128</v>
      </c>
      <c r="E67" s="62" t="s">
        <v>152</v>
      </c>
      <c r="F67" s="62">
        <v>0</v>
      </c>
      <c r="G67" s="81">
        <v>40</v>
      </c>
      <c r="H67" s="81">
        <v>10</v>
      </c>
      <c r="I67" s="42"/>
      <c r="J67" s="42"/>
      <c r="K67" s="42"/>
      <c r="L67" s="42"/>
      <c r="M67" s="42"/>
      <c r="N67" s="42"/>
      <c r="O67" s="42" t="s">
        <v>51</v>
      </c>
      <c r="P67" s="42" t="s">
        <v>20</v>
      </c>
      <c r="Q67" s="62" t="s">
        <v>89</v>
      </c>
      <c r="R67" s="47" t="s">
        <v>89</v>
      </c>
    </row>
    <row r="68" spans="1:19" s="2" customFormat="1" ht="45" customHeight="1" x14ac:dyDescent="0.2">
      <c r="A68" s="261"/>
      <c r="B68" s="262"/>
      <c r="C68" s="258" t="s">
        <v>193</v>
      </c>
      <c r="D68" s="62" t="s">
        <v>150</v>
      </c>
      <c r="E68" s="62" t="s">
        <v>75</v>
      </c>
      <c r="F68" s="78">
        <v>0</v>
      </c>
      <c r="G68" s="88">
        <v>1</v>
      </c>
      <c r="H68" s="88">
        <v>1</v>
      </c>
      <c r="I68" s="59"/>
      <c r="J68" s="59"/>
      <c r="K68" s="59"/>
      <c r="L68" s="59"/>
      <c r="M68" s="59"/>
      <c r="N68" s="42"/>
      <c r="O68" s="42" t="s">
        <v>51</v>
      </c>
      <c r="P68" s="42" t="s">
        <v>50</v>
      </c>
      <c r="Q68" s="62" t="s">
        <v>88</v>
      </c>
      <c r="R68" s="47" t="s">
        <v>151</v>
      </c>
    </row>
    <row r="69" spans="1:19" s="2" customFormat="1" ht="45" x14ac:dyDescent="0.2">
      <c r="A69" s="261"/>
      <c r="B69" s="262"/>
      <c r="C69" s="258"/>
      <c r="D69" s="62" t="s">
        <v>150</v>
      </c>
      <c r="E69" s="62" t="s">
        <v>75</v>
      </c>
      <c r="F69" s="78">
        <v>0</v>
      </c>
      <c r="G69" s="88">
        <v>1</v>
      </c>
      <c r="H69" s="88">
        <v>1</v>
      </c>
      <c r="I69" s="59"/>
      <c r="J69" s="59"/>
      <c r="K69" s="59"/>
      <c r="L69" s="59"/>
      <c r="M69" s="59"/>
      <c r="N69" s="42"/>
      <c r="O69" s="42" t="s">
        <v>51</v>
      </c>
      <c r="P69" s="42" t="s">
        <v>50</v>
      </c>
      <c r="Q69" s="62" t="s">
        <v>89</v>
      </c>
      <c r="R69" s="47" t="s">
        <v>151</v>
      </c>
    </row>
    <row r="70" spans="1:19" s="2" customFormat="1" ht="45" x14ac:dyDescent="0.2">
      <c r="A70" s="261"/>
      <c r="B70" s="262"/>
      <c r="C70" s="258"/>
      <c r="D70" s="62" t="s">
        <v>150</v>
      </c>
      <c r="E70" s="62" t="s">
        <v>75</v>
      </c>
      <c r="F70" s="78">
        <v>0</v>
      </c>
      <c r="G70" s="88">
        <v>1</v>
      </c>
      <c r="H70" s="88">
        <v>1</v>
      </c>
      <c r="I70" s="59"/>
      <c r="J70" s="59"/>
      <c r="K70" s="59"/>
      <c r="L70" s="59"/>
      <c r="M70" s="59"/>
      <c r="N70" s="42"/>
      <c r="O70" s="42" t="s">
        <v>51</v>
      </c>
      <c r="P70" s="42" t="s">
        <v>50</v>
      </c>
      <c r="Q70" s="62" t="s">
        <v>1</v>
      </c>
      <c r="R70" s="47" t="s">
        <v>151</v>
      </c>
    </row>
    <row r="71" spans="1:19" s="2" customFormat="1" ht="45" x14ac:dyDescent="0.2">
      <c r="A71" s="261"/>
      <c r="B71" s="262"/>
      <c r="C71" s="258"/>
      <c r="D71" s="62" t="s">
        <v>150</v>
      </c>
      <c r="E71" s="62" t="s">
        <v>75</v>
      </c>
      <c r="F71" s="78">
        <v>0</v>
      </c>
      <c r="G71" s="88">
        <v>1</v>
      </c>
      <c r="H71" s="88">
        <v>1</v>
      </c>
      <c r="I71" s="59"/>
      <c r="J71" s="59"/>
      <c r="K71" s="59"/>
      <c r="L71" s="59"/>
      <c r="M71" s="59"/>
      <c r="N71" s="42"/>
      <c r="O71" s="42" t="s">
        <v>51</v>
      </c>
      <c r="P71" s="42" t="s">
        <v>50</v>
      </c>
      <c r="Q71" s="63" t="s">
        <v>87</v>
      </c>
      <c r="R71" s="47" t="s">
        <v>151</v>
      </c>
    </row>
    <row r="72" spans="1:19" s="2" customFormat="1" ht="45" x14ac:dyDescent="0.2">
      <c r="A72" s="261"/>
      <c r="B72" s="262"/>
      <c r="C72" s="258"/>
      <c r="D72" s="62" t="s">
        <v>150</v>
      </c>
      <c r="E72" s="62" t="s">
        <v>75</v>
      </c>
      <c r="F72" s="78">
        <v>0</v>
      </c>
      <c r="G72" s="88">
        <v>1</v>
      </c>
      <c r="H72" s="88">
        <v>1</v>
      </c>
      <c r="I72" s="59"/>
      <c r="J72" s="59"/>
      <c r="K72" s="59"/>
      <c r="L72" s="59"/>
      <c r="M72" s="59"/>
      <c r="N72" s="62"/>
      <c r="O72" s="62" t="s">
        <v>51</v>
      </c>
      <c r="P72" s="62" t="s">
        <v>50</v>
      </c>
      <c r="Q72" s="62" t="s">
        <v>91</v>
      </c>
      <c r="R72" s="47" t="s">
        <v>151</v>
      </c>
    </row>
    <row r="73" spans="1:19" x14ac:dyDescent="0.25">
      <c r="A73" s="20"/>
      <c r="B73" s="21"/>
      <c r="C73" s="35"/>
      <c r="D73" s="35"/>
      <c r="E73" s="35"/>
      <c r="F73" s="35"/>
      <c r="G73" s="35"/>
      <c r="H73" s="35"/>
      <c r="I73" s="34"/>
      <c r="J73" s="34"/>
      <c r="K73" s="34"/>
      <c r="L73" s="34"/>
      <c r="M73" s="34"/>
      <c r="N73" s="34"/>
      <c r="O73" s="34"/>
      <c r="P73" s="34"/>
      <c r="Q73" s="34"/>
      <c r="R73" s="36"/>
    </row>
    <row r="74" spans="1:19" x14ac:dyDescent="0.25">
      <c r="A74" s="19"/>
      <c r="B74" s="19"/>
      <c r="C74" s="36"/>
      <c r="D74" s="36"/>
      <c r="E74" s="36"/>
      <c r="F74" s="36"/>
      <c r="G74" s="36"/>
      <c r="H74" s="36"/>
      <c r="I74" s="34"/>
      <c r="J74" s="34"/>
      <c r="K74" s="34"/>
      <c r="L74" s="34"/>
      <c r="M74" s="34"/>
      <c r="N74" s="34"/>
      <c r="O74" s="34"/>
      <c r="P74" s="34"/>
      <c r="Q74" s="34"/>
      <c r="R74" s="36"/>
    </row>
    <row r="75" spans="1:19" x14ac:dyDescent="0.25">
      <c r="A75" s="3"/>
      <c r="C75" s="37"/>
      <c r="D75" s="37"/>
      <c r="E75" s="37"/>
      <c r="F75" s="37"/>
      <c r="G75" s="37"/>
      <c r="H75" s="37"/>
      <c r="I75" s="34"/>
      <c r="J75" s="34"/>
      <c r="K75" s="34"/>
      <c r="L75" s="34"/>
      <c r="M75" s="34"/>
      <c r="N75" s="34"/>
      <c r="O75" s="34"/>
      <c r="P75" s="34"/>
      <c r="Q75" s="34"/>
      <c r="R75" s="36" t="s">
        <v>19</v>
      </c>
    </row>
    <row r="76" spans="1:19" x14ac:dyDescent="0.25">
      <c r="A76" s="3"/>
      <c r="R76" s="19" t="s">
        <v>19</v>
      </c>
      <c r="S76" s="19" t="s">
        <v>19</v>
      </c>
    </row>
  </sheetData>
  <mergeCells count="18">
    <mergeCell ref="A30:A46"/>
    <mergeCell ref="B30:B46"/>
    <mergeCell ref="C43:C46"/>
    <mergeCell ref="C31:C32"/>
    <mergeCell ref="C68:C72"/>
    <mergeCell ref="A1:R7"/>
    <mergeCell ref="C49:C51"/>
    <mergeCell ref="A47:A54"/>
    <mergeCell ref="B47:B54"/>
    <mergeCell ref="C56:C67"/>
    <mergeCell ref="A14:A29"/>
    <mergeCell ref="B14:B29"/>
    <mergeCell ref="A11:A13"/>
    <mergeCell ref="B11:B13"/>
    <mergeCell ref="C12:C13"/>
    <mergeCell ref="A55:A72"/>
    <mergeCell ref="B55:B72"/>
    <mergeCell ref="C36:C40"/>
  </mergeCells>
  <pageMargins left="0" right="0" top="0" bottom="0" header="0.51181102362204722" footer="0.51181102362204722"/>
  <pageSetup paperSize="14" scale="24" fitToHeight="6" orientation="landscape" horizontalDpi="2400" verticalDpi="2400" r:id="rId1"/>
  <rowBreaks count="2" manualBreakCount="2">
    <brk id="34" max="16383" man="1"/>
    <brk id="54" max="16383" man="1"/>
  </rowBreaks>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9"/>
  <sheetViews>
    <sheetView workbookViewId="0">
      <selection activeCell="E16" sqref="E16"/>
    </sheetView>
  </sheetViews>
  <sheetFormatPr baseColWidth="10" defaultRowHeight="12.75" x14ac:dyDescent="0.2"/>
  <cols>
    <col min="1" max="1" width="56.125" customWidth="1"/>
    <col min="2" max="2" width="6.25" customWidth="1"/>
    <col min="3" max="3" width="11.5" customWidth="1"/>
    <col min="4" max="4" width="9.375" customWidth="1"/>
    <col min="5" max="5" width="21" customWidth="1"/>
  </cols>
  <sheetData>
    <row r="3" spans="1:7" x14ac:dyDescent="0.2">
      <c r="F3" t="s">
        <v>153</v>
      </c>
      <c r="G3" s="24">
        <v>0.48609321799315802</v>
      </c>
    </row>
    <row r="4" spans="1:7" x14ac:dyDescent="0.2">
      <c r="A4" s="25"/>
      <c r="B4" s="25"/>
      <c r="C4" s="23"/>
      <c r="F4" t="s">
        <v>154</v>
      </c>
      <c r="G4" s="24">
        <v>0.57563529965477556</v>
      </c>
    </row>
    <row r="5" spans="1:7" x14ac:dyDescent="0.2">
      <c r="A5" s="25"/>
      <c r="B5" s="25"/>
      <c r="C5" s="23"/>
      <c r="F5" t="s">
        <v>155</v>
      </c>
      <c r="G5" s="24">
        <v>0.8816016386876897</v>
      </c>
    </row>
    <row r="6" spans="1:7" x14ac:dyDescent="0.2">
      <c r="A6" s="25"/>
      <c r="B6" s="25"/>
      <c r="C6" s="23"/>
    </row>
    <row r="7" spans="1:7" x14ac:dyDescent="0.2">
      <c r="A7" s="25"/>
      <c r="B7" s="25"/>
      <c r="C7" s="23"/>
    </row>
    <row r="8" spans="1:7" x14ac:dyDescent="0.2">
      <c r="A8" s="25"/>
      <c r="B8" s="25"/>
      <c r="C8" s="23"/>
    </row>
    <row r="9" spans="1:7" x14ac:dyDescent="0.2">
      <c r="A9" s="25"/>
      <c r="B9" s="25"/>
      <c r="C9" s="23"/>
    </row>
    <row r="10" spans="1:7" x14ac:dyDescent="0.2">
      <c r="A10" s="25"/>
      <c r="B10" s="25"/>
      <c r="C10" s="23"/>
    </row>
    <row r="13" spans="1:7" ht="31.5" x14ac:dyDescent="0.2">
      <c r="A13" s="26" t="s">
        <v>156</v>
      </c>
      <c r="B13" s="27"/>
      <c r="C13" s="28" t="s">
        <v>157</v>
      </c>
    </row>
    <row r="14" spans="1:7" s="29" customFormat="1" ht="24.75" customHeight="1" x14ac:dyDescent="0.2">
      <c r="A14" s="30" t="s">
        <v>88</v>
      </c>
      <c r="B14" s="30"/>
      <c r="C14" s="31">
        <v>0.98468797026629062</v>
      </c>
    </row>
    <row r="15" spans="1:7" s="29" customFormat="1" ht="24.75" customHeight="1" x14ac:dyDescent="0.2">
      <c r="A15" s="30" t="s">
        <v>91</v>
      </c>
      <c r="B15" s="30"/>
      <c r="C15" s="31">
        <v>0.97810760269114205</v>
      </c>
    </row>
    <row r="16" spans="1:7" s="29" customFormat="1" ht="24.75" customHeight="1" x14ac:dyDescent="0.2">
      <c r="A16" s="30" t="s">
        <v>89</v>
      </c>
      <c r="B16" s="30"/>
      <c r="C16" s="31">
        <v>0.8501583695503051</v>
      </c>
    </row>
    <row r="17" spans="1:3" s="29" customFormat="1" ht="24.75" customHeight="1" x14ac:dyDescent="0.2">
      <c r="A17" s="30" t="s">
        <v>90</v>
      </c>
      <c r="B17" s="30"/>
      <c r="C17" s="31">
        <v>0.83697584543121994</v>
      </c>
    </row>
    <row r="18" spans="1:3" s="29" customFormat="1" ht="24.75" customHeight="1" x14ac:dyDescent="0.2">
      <c r="A18" s="30" t="s">
        <v>1</v>
      </c>
      <c r="B18" s="30"/>
      <c r="C18" s="31">
        <v>0.78952824768088559</v>
      </c>
    </row>
    <row r="19" spans="1:3" s="29" customFormat="1" ht="24.75" customHeight="1" x14ac:dyDescent="0.2">
      <c r="A19" s="30" t="s">
        <v>87</v>
      </c>
      <c r="B19" s="30"/>
      <c r="C19" s="31">
        <v>0.745</v>
      </c>
    </row>
  </sheetData>
  <sortState ref="A13:C19">
    <sortCondition descending="1" ref="C13:C19"/>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B9" sqref="B9"/>
    </sheetView>
  </sheetViews>
  <sheetFormatPr baseColWidth="10" defaultRowHeight="12.75" x14ac:dyDescent="0.2"/>
  <cols>
    <col min="2" max="2" width="79.875" customWidth="1"/>
  </cols>
  <sheetData>
    <row r="2" spans="2:2" x14ac:dyDescent="0.2">
      <c r="B2" s="18" t="s">
        <v>148</v>
      </c>
    </row>
    <row r="3" spans="2:2" ht="63" customHeight="1" x14ac:dyDescent="0.2">
      <c r="B3" s="5" t="s">
        <v>7</v>
      </c>
    </row>
    <row r="4" spans="2:2" ht="53.25" customHeight="1" x14ac:dyDescent="0.2">
      <c r="B4" s="5" t="s">
        <v>8</v>
      </c>
    </row>
    <row r="5" spans="2:2" ht="51.75" customHeight="1" x14ac:dyDescent="0.2">
      <c r="B5" s="5" t="s">
        <v>9</v>
      </c>
    </row>
    <row r="6" spans="2:2" ht="66" customHeight="1" x14ac:dyDescent="0.2">
      <c r="B6" s="5" t="s">
        <v>10</v>
      </c>
    </row>
    <row r="7" spans="2:2" ht="42.75" customHeight="1" x14ac:dyDescent="0.2">
      <c r="B7" s="5" t="s">
        <v>11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0"/>
  <sheetViews>
    <sheetView topLeftCell="A7" workbookViewId="0">
      <selection activeCell="H9" sqref="H9"/>
    </sheetView>
  </sheetViews>
  <sheetFormatPr baseColWidth="10" defaultRowHeight="12.75" x14ac:dyDescent="0.2"/>
  <cols>
    <col min="1" max="1" width="5.875" customWidth="1"/>
    <col min="2" max="2" width="26.375" customWidth="1"/>
    <col min="5" max="5" width="12.25" customWidth="1"/>
    <col min="6" max="6" width="12.75" customWidth="1"/>
    <col min="7" max="7" width="50.625" customWidth="1"/>
  </cols>
  <sheetData>
    <row r="3" spans="2:11" ht="94.5" x14ac:dyDescent="0.2">
      <c r="B3" s="10" t="s">
        <v>2</v>
      </c>
      <c r="C3" s="10" t="s">
        <v>0</v>
      </c>
      <c r="D3" s="10" t="s">
        <v>42</v>
      </c>
      <c r="E3" s="11" t="s">
        <v>136</v>
      </c>
      <c r="F3" s="11" t="s">
        <v>147</v>
      </c>
      <c r="G3" s="11" t="s">
        <v>137</v>
      </c>
    </row>
    <row r="4" spans="2:11" ht="45" x14ac:dyDescent="0.2">
      <c r="B4" s="6" t="s">
        <v>31</v>
      </c>
      <c r="C4" s="16">
        <v>2000000</v>
      </c>
      <c r="D4" s="16">
        <v>680000</v>
      </c>
      <c r="E4" s="9">
        <v>743266</v>
      </c>
      <c r="F4" s="4">
        <v>1.0900000000000001</v>
      </c>
      <c r="G4" s="12" t="s">
        <v>138</v>
      </c>
      <c r="H4" s="8"/>
      <c r="I4" s="8"/>
      <c r="J4" s="8"/>
      <c r="K4" s="8"/>
    </row>
    <row r="5" spans="2:11" ht="75" x14ac:dyDescent="0.2">
      <c r="B5" s="6" t="s">
        <v>106</v>
      </c>
      <c r="C5" s="16">
        <v>1000000</v>
      </c>
      <c r="D5" s="16">
        <v>250000</v>
      </c>
      <c r="E5" s="9">
        <v>117580</v>
      </c>
      <c r="F5" s="4">
        <v>0.47</v>
      </c>
      <c r="G5" s="13" t="s">
        <v>139</v>
      </c>
      <c r="H5" s="8"/>
      <c r="I5" s="8"/>
      <c r="J5" s="8"/>
      <c r="K5" s="8"/>
    </row>
    <row r="6" spans="2:11" ht="51" x14ac:dyDescent="0.2">
      <c r="B6" s="6" t="s">
        <v>32</v>
      </c>
      <c r="C6" s="17">
        <v>800000</v>
      </c>
      <c r="D6" s="17">
        <v>700000</v>
      </c>
      <c r="E6" s="9">
        <v>487712</v>
      </c>
      <c r="F6" s="4">
        <v>0.7</v>
      </c>
      <c r="G6" s="13" t="s">
        <v>140</v>
      </c>
      <c r="H6" s="8"/>
      <c r="I6" s="8"/>
      <c r="J6" s="8"/>
      <c r="K6" s="8"/>
    </row>
    <row r="7" spans="2:11" ht="45" x14ac:dyDescent="0.2">
      <c r="B7" s="6" t="s">
        <v>33</v>
      </c>
      <c r="C7" s="17">
        <v>500</v>
      </c>
      <c r="D7" s="17">
        <v>350</v>
      </c>
      <c r="E7" s="9">
        <v>325</v>
      </c>
      <c r="F7" s="4">
        <v>0.93</v>
      </c>
      <c r="G7" s="13" t="s">
        <v>141</v>
      </c>
      <c r="H7" s="8"/>
      <c r="I7" s="8"/>
      <c r="J7" s="8"/>
      <c r="K7" s="8"/>
    </row>
    <row r="8" spans="2:11" ht="45" x14ac:dyDescent="0.2">
      <c r="B8" s="6" t="s">
        <v>34</v>
      </c>
      <c r="C8" s="17">
        <v>18000</v>
      </c>
      <c r="D8" s="17">
        <v>5000</v>
      </c>
      <c r="E8" s="9">
        <v>2954</v>
      </c>
      <c r="F8" s="4">
        <v>0.59</v>
      </c>
      <c r="G8" s="13" t="s">
        <v>142</v>
      </c>
      <c r="H8" s="8"/>
      <c r="I8" s="8"/>
      <c r="J8" s="8"/>
      <c r="K8" s="8"/>
    </row>
    <row r="9" spans="2:11" ht="51" x14ac:dyDescent="0.2">
      <c r="B9" s="6" t="s">
        <v>100</v>
      </c>
      <c r="C9" s="16">
        <v>1530000</v>
      </c>
      <c r="D9" s="16">
        <v>315000</v>
      </c>
      <c r="E9" s="9">
        <v>217045</v>
      </c>
      <c r="F9" s="4">
        <v>0.69</v>
      </c>
      <c r="G9" s="13" t="s">
        <v>143</v>
      </c>
      <c r="H9" s="8"/>
      <c r="I9" s="8"/>
      <c r="J9" s="8"/>
      <c r="K9" s="8"/>
    </row>
    <row r="10" spans="2:11" ht="38.25" x14ac:dyDescent="0.2">
      <c r="B10" s="6" t="s">
        <v>101</v>
      </c>
      <c r="C10" s="16">
        <v>62777</v>
      </c>
      <c r="D10" s="16">
        <v>34527</v>
      </c>
      <c r="E10" s="9">
        <v>23005</v>
      </c>
      <c r="F10" s="4">
        <v>0.67</v>
      </c>
      <c r="G10" s="13" t="s">
        <v>144</v>
      </c>
      <c r="H10" s="8"/>
      <c r="I10" s="8"/>
      <c r="J10" s="8"/>
      <c r="K10" s="8"/>
    </row>
    <row r="11" spans="2:11" ht="45" x14ac:dyDescent="0.2">
      <c r="B11" s="6" t="s">
        <v>102</v>
      </c>
      <c r="C11" s="16">
        <v>13910</v>
      </c>
      <c r="D11" s="16">
        <v>7651</v>
      </c>
      <c r="E11" s="9">
        <v>5817</v>
      </c>
      <c r="F11" s="4">
        <v>0.76</v>
      </c>
      <c r="G11" s="13" t="s">
        <v>145</v>
      </c>
      <c r="H11" s="8"/>
      <c r="I11" s="8"/>
      <c r="J11" s="8"/>
      <c r="K11" s="8"/>
    </row>
    <row r="12" spans="2:11" ht="127.5" x14ac:dyDescent="0.2">
      <c r="B12" s="6" t="s">
        <v>35</v>
      </c>
      <c r="C12" s="16">
        <v>9428</v>
      </c>
      <c r="D12" s="16">
        <v>9428</v>
      </c>
      <c r="E12" s="14">
        <v>0</v>
      </c>
      <c r="F12" s="15">
        <v>0</v>
      </c>
      <c r="G12" s="13" t="s">
        <v>146</v>
      </c>
      <c r="H12" s="8"/>
      <c r="I12" s="8"/>
      <c r="J12" s="8"/>
      <c r="K12" s="8"/>
    </row>
    <row r="13" spans="2:11" x14ac:dyDescent="0.2">
      <c r="B13" s="8"/>
      <c r="C13" s="8"/>
      <c r="D13" s="8"/>
      <c r="H13" s="8"/>
      <c r="I13" s="8"/>
      <c r="J13" s="8"/>
      <c r="K13" s="8"/>
    </row>
    <row r="14" spans="2:11" x14ac:dyDescent="0.2">
      <c r="B14" s="8"/>
      <c r="C14" s="8"/>
      <c r="D14" s="8"/>
      <c r="H14" s="8"/>
      <c r="I14" s="8"/>
      <c r="J14" s="8"/>
      <c r="K14" s="8"/>
    </row>
    <row r="15" spans="2:11" x14ac:dyDescent="0.2">
      <c r="B15" s="8"/>
      <c r="C15" s="8"/>
      <c r="D15" s="8"/>
      <c r="H15" s="8"/>
      <c r="I15" s="8"/>
      <c r="J15" s="8"/>
      <c r="K15" s="8"/>
    </row>
    <row r="16" spans="2:11" x14ac:dyDescent="0.2">
      <c r="B16" s="8"/>
      <c r="C16" s="8"/>
      <c r="D16" s="8"/>
      <c r="H16" s="8"/>
      <c r="I16" s="8"/>
      <c r="J16" s="8"/>
      <c r="K16" s="8"/>
    </row>
    <row r="17" spans="2:11" x14ac:dyDescent="0.2">
      <c r="B17" s="8"/>
      <c r="C17" s="8"/>
      <c r="D17" s="8"/>
      <c r="H17" s="8"/>
      <c r="I17" s="8"/>
      <c r="J17" s="8"/>
      <c r="K17" s="8"/>
    </row>
    <row r="18" spans="2:11" x14ac:dyDescent="0.2">
      <c r="B18" s="8"/>
      <c r="C18" s="8"/>
      <c r="D18" s="8"/>
      <c r="H18" s="8"/>
      <c r="I18" s="8"/>
      <c r="J18" s="8"/>
      <c r="K18" s="8"/>
    </row>
    <row r="19" spans="2:11" x14ac:dyDescent="0.2">
      <c r="B19" s="7"/>
      <c r="C19" s="7"/>
      <c r="D19" s="7"/>
      <c r="E19" s="7"/>
      <c r="F19" s="7"/>
      <c r="G19" s="7"/>
    </row>
    <row r="20" spans="2:11" x14ac:dyDescent="0.2">
      <c r="B20" s="7"/>
      <c r="C20" s="7"/>
      <c r="D20" s="7"/>
      <c r="E20" s="7"/>
      <c r="F20" s="7"/>
      <c r="G20" s="7"/>
    </row>
  </sheetData>
  <pageMargins left="0.70866141732283472" right="0.70866141732283472" top="0.74803149606299213" bottom="0.74803149606299213" header="0.31496062992125984" footer="0.31496062992125984"/>
  <pageSetup scale="8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D94"/>
  <sheetViews>
    <sheetView tabSelected="1" topLeftCell="S64" zoomScale="80" zoomScaleNormal="80" workbookViewId="0">
      <selection activeCell="V69" sqref="V69"/>
    </sheetView>
  </sheetViews>
  <sheetFormatPr baseColWidth="10" defaultRowHeight="12.75" x14ac:dyDescent="0.2"/>
  <cols>
    <col min="1" max="1" width="25.125" customWidth="1"/>
    <col min="2" max="2" width="11.125" customWidth="1"/>
    <col min="3" max="3" width="15.875" customWidth="1"/>
    <col min="4" max="4" width="23.875" customWidth="1"/>
    <col min="5" max="5" width="11" customWidth="1"/>
    <col min="6" max="6" width="12.25" customWidth="1"/>
    <col min="7" max="7" width="14.625" customWidth="1"/>
    <col min="12" max="14" width="11" customWidth="1"/>
    <col min="15" max="15" width="21.75" customWidth="1"/>
    <col min="16" max="17" width="11" customWidth="1"/>
    <col min="18" max="18" width="26.125" customWidth="1"/>
    <col min="19" max="19" width="15.625" customWidth="1"/>
    <col min="20" max="20" width="14.25" customWidth="1"/>
    <col min="21" max="21" width="11.875" customWidth="1"/>
    <col min="22" max="22" width="12.375" customWidth="1"/>
    <col min="23" max="23" width="58.125" customWidth="1"/>
    <col min="24" max="24" width="64.375" customWidth="1"/>
    <col min="25" max="25" width="41.375" customWidth="1"/>
  </cols>
  <sheetData>
    <row r="2" spans="1:25" ht="36" customHeight="1" x14ac:dyDescent="0.2">
      <c r="A2" s="265" t="s">
        <v>259</v>
      </c>
      <c r="B2" s="265"/>
      <c r="C2" s="265"/>
      <c r="D2" s="265"/>
      <c r="E2" s="265"/>
      <c r="F2" s="265"/>
      <c r="G2" s="265"/>
      <c r="H2" s="265"/>
      <c r="I2" s="265"/>
      <c r="J2" s="265"/>
      <c r="K2" s="265"/>
      <c r="L2" s="265"/>
      <c r="M2" s="265"/>
      <c r="N2" s="265"/>
      <c r="O2" s="265"/>
      <c r="P2" s="265"/>
      <c r="Q2" s="265"/>
      <c r="R2" s="265"/>
      <c r="S2" s="265"/>
      <c r="T2" s="265"/>
      <c r="U2" s="265"/>
      <c r="V2" s="265"/>
      <c r="W2" s="265"/>
      <c r="X2" s="265"/>
    </row>
    <row r="3" spans="1:25" ht="47.25" customHeight="1" x14ac:dyDescent="0.2">
      <c r="A3" s="113"/>
      <c r="B3" s="113"/>
      <c r="C3" s="113"/>
      <c r="D3" s="113"/>
      <c r="E3" s="113"/>
      <c r="F3" s="113"/>
      <c r="G3" s="113"/>
      <c r="H3" s="113"/>
      <c r="I3" s="113"/>
      <c r="J3" s="113"/>
      <c r="K3" s="264" t="s">
        <v>209</v>
      </c>
      <c r="L3" s="264"/>
      <c r="M3" s="264"/>
      <c r="N3" s="264"/>
      <c r="O3" s="264"/>
      <c r="P3" s="264"/>
      <c r="Q3" s="264"/>
      <c r="R3" s="264"/>
      <c r="S3" s="264"/>
      <c r="T3" s="264"/>
      <c r="U3" s="264" t="s">
        <v>207</v>
      </c>
      <c r="V3" s="264"/>
      <c r="W3" s="264"/>
      <c r="X3" s="264"/>
    </row>
    <row r="4" spans="1:25" ht="77.25" customHeight="1" x14ac:dyDescent="0.2">
      <c r="A4" s="227" t="s">
        <v>148</v>
      </c>
      <c r="B4" s="227" t="s">
        <v>3</v>
      </c>
      <c r="C4" s="227" t="s">
        <v>6</v>
      </c>
      <c r="D4" s="227" t="s">
        <v>199</v>
      </c>
      <c r="E4" s="227" t="s">
        <v>61</v>
      </c>
      <c r="F4" s="227" t="s">
        <v>281</v>
      </c>
      <c r="G4" s="227" t="s">
        <v>282</v>
      </c>
      <c r="H4" s="101" t="s">
        <v>206</v>
      </c>
      <c r="I4" s="227" t="s">
        <v>0</v>
      </c>
      <c r="J4" s="227" t="s">
        <v>43</v>
      </c>
      <c r="K4" s="227" t="s">
        <v>194</v>
      </c>
      <c r="L4" s="227" t="s">
        <v>195</v>
      </c>
      <c r="M4" s="227" t="s">
        <v>196</v>
      </c>
      <c r="N4" s="227" t="s">
        <v>197</v>
      </c>
      <c r="O4" s="227" t="s">
        <v>77</v>
      </c>
      <c r="P4" s="227" t="s">
        <v>4</v>
      </c>
      <c r="Q4" s="227" t="s">
        <v>52</v>
      </c>
      <c r="R4" s="227" t="s">
        <v>200</v>
      </c>
      <c r="S4" s="227" t="s">
        <v>86</v>
      </c>
      <c r="T4" s="227" t="s">
        <v>64</v>
      </c>
      <c r="U4" s="228" t="s">
        <v>207</v>
      </c>
      <c r="V4" s="228" t="s">
        <v>251</v>
      </c>
      <c r="W4" s="228" t="s">
        <v>208</v>
      </c>
      <c r="X4" s="228" t="s">
        <v>280</v>
      </c>
    </row>
    <row r="5" spans="1:25" ht="150" x14ac:dyDescent="0.2">
      <c r="A5" s="261" t="s">
        <v>7</v>
      </c>
      <c r="B5" s="262">
        <v>0.08</v>
      </c>
      <c r="C5" s="226" t="s">
        <v>158</v>
      </c>
      <c r="D5" s="61" t="s">
        <v>28</v>
      </c>
      <c r="E5" s="61" t="s">
        <v>125</v>
      </c>
      <c r="F5" s="197" t="s">
        <v>211</v>
      </c>
      <c r="G5" s="197"/>
      <c r="H5" s="68">
        <v>1</v>
      </c>
      <c r="I5" s="68">
        <v>9</v>
      </c>
      <c r="J5" s="235">
        <v>3</v>
      </c>
      <c r="K5" s="236">
        <v>1</v>
      </c>
      <c r="L5" s="68">
        <v>0.3</v>
      </c>
      <c r="M5" s="68">
        <v>0.6</v>
      </c>
      <c r="N5" s="68">
        <v>1</v>
      </c>
      <c r="O5" s="41" t="s">
        <v>12</v>
      </c>
      <c r="P5" s="42" t="s">
        <v>38</v>
      </c>
      <c r="Q5" s="41" t="s">
        <v>46</v>
      </c>
      <c r="R5" s="41" t="s">
        <v>55</v>
      </c>
      <c r="S5" s="63" t="s">
        <v>87</v>
      </c>
      <c r="T5" s="237" t="s">
        <v>87</v>
      </c>
      <c r="U5" s="238">
        <v>1</v>
      </c>
      <c r="V5" s="137">
        <f>+U5/K5</f>
        <v>1</v>
      </c>
      <c r="W5" s="238" t="s">
        <v>239</v>
      </c>
      <c r="X5" s="206"/>
      <c r="Y5" s="133"/>
    </row>
    <row r="6" spans="1:25" ht="165" x14ac:dyDescent="0.2">
      <c r="A6" s="261"/>
      <c r="B6" s="262"/>
      <c r="C6" s="263" t="s">
        <v>159</v>
      </c>
      <c r="D6" s="62" t="s">
        <v>59</v>
      </c>
      <c r="E6" s="62" t="s">
        <v>152</v>
      </c>
      <c r="F6" s="117" t="s">
        <v>214</v>
      </c>
      <c r="G6" s="207" t="s">
        <v>271</v>
      </c>
      <c r="H6" s="108">
        <v>9.3000000000000007</v>
      </c>
      <c r="I6" s="69">
        <v>7.9</v>
      </c>
      <c r="J6" s="153">
        <v>8.8000000000000007</v>
      </c>
      <c r="K6" s="141">
        <v>0</v>
      </c>
      <c r="L6" s="94">
        <v>0</v>
      </c>
      <c r="M6" s="94">
        <v>0</v>
      </c>
      <c r="N6" s="95">
        <v>8.8000000000000007</v>
      </c>
      <c r="O6" s="41" t="s">
        <v>78</v>
      </c>
      <c r="P6" s="42" t="s">
        <v>38</v>
      </c>
      <c r="Q6" s="41" t="s">
        <v>36</v>
      </c>
      <c r="R6" s="41" t="s">
        <v>83</v>
      </c>
      <c r="S6" s="63" t="s">
        <v>88</v>
      </c>
      <c r="T6" s="43" t="s">
        <v>104</v>
      </c>
      <c r="U6" s="208" t="s">
        <v>215</v>
      </c>
      <c r="V6" s="209"/>
      <c r="W6" s="200" t="s">
        <v>252</v>
      </c>
      <c r="X6" s="206"/>
      <c r="Y6" s="133"/>
    </row>
    <row r="7" spans="1:25" ht="105" x14ac:dyDescent="0.2">
      <c r="A7" s="261"/>
      <c r="B7" s="262"/>
      <c r="C7" s="263"/>
      <c r="D7" s="62" t="s">
        <v>60</v>
      </c>
      <c r="E7" s="62" t="s">
        <v>152</v>
      </c>
      <c r="F7" s="117" t="s">
        <v>214</v>
      </c>
      <c r="G7" s="207" t="s">
        <v>271</v>
      </c>
      <c r="H7" s="109">
        <v>1</v>
      </c>
      <c r="I7" s="62">
        <v>4</v>
      </c>
      <c r="J7" s="154">
        <v>1</v>
      </c>
      <c r="K7" s="141">
        <v>0</v>
      </c>
      <c r="L7" s="93">
        <v>0</v>
      </c>
      <c r="M7" s="96">
        <v>1</v>
      </c>
      <c r="N7" s="93">
        <v>0</v>
      </c>
      <c r="O7" s="41" t="s">
        <v>78</v>
      </c>
      <c r="P7" s="42" t="s">
        <v>38</v>
      </c>
      <c r="Q7" s="41" t="s">
        <v>36</v>
      </c>
      <c r="R7" s="41" t="s">
        <v>83</v>
      </c>
      <c r="S7" s="63" t="s">
        <v>88</v>
      </c>
      <c r="T7" s="43" t="s">
        <v>104</v>
      </c>
      <c r="U7" s="210" t="s">
        <v>253</v>
      </c>
      <c r="V7" s="210"/>
      <c r="W7" s="201" t="s">
        <v>254</v>
      </c>
      <c r="X7" s="206"/>
      <c r="Y7" s="133"/>
    </row>
    <row r="8" spans="1:25" ht="135" x14ac:dyDescent="0.2">
      <c r="A8" s="261" t="s">
        <v>8</v>
      </c>
      <c r="B8" s="262">
        <v>0.38</v>
      </c>
      <c r="C8" s="225" t="s">
        <v>160</v>
      </c>
      <c r="D8" s="62" t="s">
        <v>62</v>
      </c>
      <c r="E8" s="62" t="s">
        <v>152</v>
      </c>
      <c r="F8" s="117" t="s">
        <v>214</v>
      </c>
      <c r="G8" s="207" t="s">
        <v>275</v>
      </c>
      <c r="H8" s="106">
        <v>15.2</v>
      </c>
      <c r="I8" s="107">
        <v>13.9</v>
      </c>
      <c r="J8" s="155">
        <v>14.9</v>
      </c>
      <c r="K8" s="190">
        <v>0</v>
      </c>
      <c r="L8" s="191">
        <v>0</v>
      </c>
      <c r="M8" s="191">
        <v>0</v>
      </c>
      <c r="N8" s="98">
        <v>14.9</v>
      </c>
      <c r="O8" s="41" t="s">
        <v>79</v>
      </c>
      <c r="P8" s="42" t="s">
        <v>38</v>
      </c>
      <c r="Q8" s="41" t="s">
        <v>36</v>
      </c>
      <c r="R8" s="41" t="s">
        <v>132</v>
      </c>
      <c r="S8" s="63" t="s">
        <v>88</v>
      </c>
      <c r="T8" s="223" t="s">
        <v>85</v>
      </c>
      <c r="U8" s="211" t="s">
        <v>215</v>
      </c>
      <c r="V8" s="212"/>
      <c r="W8" s="97" t="s">
        <v>255</v>
      </c>
      <c r="X8" s="206"/>
      <c r="Y8" s="133"/>
    </row>
    <row r="9" spans="1:25" ht="180" x14ac:dyDescent="0.2">
      <c r="A9" s="261"/>
      <c r="B9" s="262"/>
      <c r="C9" s="225" t="s">
        <v>161</v>
      </c>
      <c r="D9" s="62" t="s">
        <v>63</v>
      </c>
      <c r="E9" s="62" t="s">
        <v>152</v>
      </c>
      <c r="F9" s="117" t="s">
        <v>214</v>
      </c>
      <c r="G9" s="207" t="s">
        <v>272</v>
      </c>
      <c r="H9" s="106">
        <v>8.9</v>
      </c>
      <c r="I9" s="107">
        <v>8</v>
      </c>
      <c r="J9" s="155">
        <v>8.6</v>
      </c>
      <c r="K9" s="190">
        <v>0</v>
      </c>
      <c r="L9" s="191">
        <v>0</v>
      </c>
      <c r="M9" s="191">
        <v>0</v>
      </c>
      <c r="N9" s="99">
        <v>8.6</v>
      </c>
      <c r="O9" s="41" t="s">
        <v>79</v>
      </c>
      <c r="P9" s="42" t="s">
        <v>38</v>
      </c>
      <c r="Q9" s="41" t="s">
        <v>36</v>
      </c>
      <c r="R9" s="41" t="s">
        <v>132</v>
      </c>
      <c r="S9" s="63" t="s">
        <v>88</v>
      </c>
      <c r="T9" s="223" t="s">
        <v>85</v>
      </c>
      <c r="U9" s="211" t="s">
        <v>215</v>
      </c>
      <c r="V9" s="209"/>
      <c r="W9" s="97" t="s">
        <v>260</v>
      </c>
      <c r="X9" s="206"/>
      <c r="Y9" s="133"/>
    </row>
    <row r="10" spans="1:25" ht="129.75" customHeight="1" x14ac:dyDescent="0.2">
      <c r="A10" s="261"/>
      <c r="B10" s="262"/>
      <c r="C10" s="225" t="s">
        <v>162</v>
      </c>
      <c r="D10" s="62" t="s">
        <v>133</v>
      </c>
      <c r="E10" s="139" t="s">
        <v>247</v>
      </c>
      <c r="F10" s="140" t="s">
        <v>214</v>
      </c>
      <c r="G10" s="207" t="s">
        <v>273</v>
      </c>
      <c r="H10" s="103">
        <v>12290</v>
      </c>
      <c r="I10" s="104">
        <v>18500</v>
      </c>
      <c r="J10" s="156">
        <v>14500</v>
      </c>
      <c r="K10" s="142">
        <v>13000</v>
      </c>
      <c r="L10" s="105">
        <v>13500</v>
      </c>
      <c r="M10" s="105">
        <v>14000</v>
      </c>
      <c r="N10" s="105">
        <v>14500</v>
      </c>
      <c r="O10" s="41" t="s">
        <v>79</v>
      </c>
      <c r="P10" s="42" t="s">
        <v>38</v>
      </c>
      <c r="Q10" s="41" t="s">
        <v>36</v>
      </c>
      <c r="R10" s="41" t="s">
        <v>132</v>
      </c>
      <c r="S10" s="63" t="s">
        <v>88</v>
      </c>
      <c r="T10" s="223" t="s">
        <v>129</v>
      </c>
      <c r="U10" s="213" t="s">
        <v>215</v>
      </c>
      <c r="V10" s="209"/>
      <c r="W10" s="104" t="s">
        <v>248</v>
      </c>
      <c r="X10" s="206"/>
      <c r="Y10" s="133"/>
    </row>
    <row r="11" spans="1:25" ht="285" x14ac:dyDescent="0.2">
      <c r="A11" s="261"/>
      <c r="B11" s="262"/>
      <c r="C11" s="225" t="s">
        <v>163</v>
      </c>
      <c r="D11" s="62" t="s">
        <v>65</v>
      </c>
      <c r="E11" s="62" t="s">
        <v>152</v>
      </c>
      <c r="F11" s="117" t="s">
        <v>214</v>
      </c>
      <c r="G11" s="207" t="s">
        <v>275</v>
      </c>
      <c r="H11" s="106">
        <v>11.8</v>
      </c>
      <c r="I11" s="107">
        <v>10.5</v>
      </c>
      <c r="J11" s="155">
        <v>11.2</v>
      </c>
      <c r="K11" s="190">
        <v>0</v>
      </c>
      <c r="L11" s="191">
        <v>0</v>
      </c>
      <c r="M11" s="191">
        <v>0</v>
      </c>
      <c r="N11" s="99">
        <v>11.2</v>
      </c>
      <c r="O11" s="41" t="s">
        <v>79</v>
      </c>
      <c r="P11" s="42" t="s">
        <v>38</v>
      </c>
      <c r="Q11" s="41" t="s">
        <v>36</v>
      </c>
      <c r="R11" s="41" t="s">
        <v>132</v>
      </c>
      <c r="S11" s="63" t="s">
        <v>88</v>
      </c>
      <c r="T11" s="49" t="s">
        <v>130</v>
      </c>
      <c r="U11" s="211" t="s">
        <v>215</v>
      </c>
      <c r="V11" s="209"/>
      <c r="W11" s="97" t="s">
        <v>256</v>
      </c>
      <c r="X11" s="229"/>
      <c r="Y11" s="133"/>
    </row>
    <row r="12" spans="1:25" ht="240" x14ac:dyDescent="0.2">
      <c r="A12" s="261"/>
      <c r="B12" s="262"/>
      <c r="C12" s="50" t="s">
        <v>164</v>
      </c>
      <c r="D12" s="127" t="s">
        <v>116</v>
      </c>
      <c r="E12" s="62" t="s">
        <v>125</v>
      </c>
      <c r="F12" s="198"/>
      <c r="G12" s="62"/>
      <c r="H12" s="71">
        <v>180081</v>
      </c>
      <c r="I12" s="72">
        <v>838294</v>
      </c>
      <c r="J12" s="157">
        <v>206000</v>
      </c>
      <c r="K12" s="167"/>
      <c r="L12" s="52"/>
      <c r="M12" s="53"/>
      <c r="N12" s="53"/>
      <c r="O12" s="42" t="s">
        <v>26</v>
      </c>
      <c r="P12" s="42" t="s">
        <v>38</v>
      </c>
      <c r="Q12" s="42" t="s">
        <v>46</v>
      </c>
      <c r="R12" s="42" t="s">
        <v>21</v>
      </c>
      <c r="S12" s="62" t="s">
        <v>89</v>
      </c>
      <c r="T12" s="223" t="s">
        <v>89</v>
      </c>
      <c r="U12" s="125">
        <v>81055</v>
      </c>
      <c r="V12" s="137">
        <v>1</v>
      </c>
      <c r="W12" s="126" t="s">
        <v>217</v>
      </c>
      <c r="X12" s="202"/>
      <c r="Y12" s="133"/>
    </row>
    <row r="13" spans="1:25" ht="225" x14ac:dyDescent="0.2">
      <c r="A13" s="261"/>
      <c r="B13" s="262"/>
      <c r="C13" s="50" t="s">
        <v>165</v>
      </c>
      <c r="D13" s="62" t="s">
        <v>115</v>
      </c>
      <c r="E13" s="196" t="s">
        <v>152</v>
      </c>
      <c r="F13" s="117" t="s">
        <v>212</v>
      </c>
      <c r="G13" s="207" t="s">
        <v>273</v>
      </c>
      <c r="H13" s="72">
        <v>32297</v>
      </c>
      <c r="I13" s="72">
        <v>639449</v>
      </c>
      <c r="J13" s="158">
        <v>181474</v>
      </c>
      <c r="K13" s="168"/>
      <c r="L13" s="51"/>
      <c r="M13" s="54"/>
      <c r="N13" s="54"/>
      <c r="O13" s="42" t="s">
        <v>26</v>
      </c>
      <c r="P13" s="42" t="s">
        <v>38</v>
      </c>
      <c r="Q13" s="42" t="s">
        <v>46</v>
      </c>
      <c r="R13" s="42" t="s">
        <v>21</v>
      </c>
      <c r="S13" s="62" t="s">
        <v>89</v>
      </c>
      <c r="T13" s="223" t="s">
        <v>89</v>
      </c>
      <c r="U13" s="214">
        <v>24672</v>
      </c>
      <c r="V13" s="209">
        <v>1</v>
      </c>
      <c r="W13" s="128" t="s">
        <v>218</v>
      </c>
      <c r="X13" s="206"/>
      <c r="Y13" s="231"/>
    </row>
    <row r="14" spans="1:25" ht="135" x14ac:dyDescent="0.2">
      <c r="A14" s="261"/>
      <c r="B14" s="262"/>
      <c r="C14" s="224" t="s">
        <v>166</v>
      </c>
      <c r="D14" s="63" t="s">
        <v>27</v>
      </c>
      <c r="E14" s="62" t="s">
        <v>125</v>
      </c>
      <c r="F14" s="197" t="s">
        <v>211</v>
      </c>
      <c r="G14" s="197"/>
      <c r="H14" s="61">
        <v>0</v>
      </c>
      <c r="I14" s="61">
        <v>6</v>
      </c>
      <c r="J14" s="239">
        <v>2</v>
      </c>
      <c r="K14" s="169"/>
      <c r="L14" s="120"/>
      <c r="M14" s="120"/>
      <c r="N14" s="120">
        <v>2</v>
      </c>
      <c r="O14" s="41" t="s">
        <v>13</v>
      </c>
      <c r="P14" s="42" t="s">
        <v>38</v>
      </c>
      <c r="Q14" s="41" t="s">
        <v>53</v>
      </c>
      <c r="R14" s="41" t="s">
        <v>56</v>
      </c>
      <c r="S14" s="43" t="s">
        <v>87</v>
      </c>
      <c r="T14" s="43" t="s">
        <v>87</v>
      </c>
      <c r="U14" s="164" t="s">
        <v>215</v>
      </c>
      <c r="V14" s="137"/>
      <c r="W14" s="240" t="s">
        <v>240</v>
      </c>
      <c r="X14" s="220"/>
      <c r="Y14" s="133"/>
    </row>
    <row r="15" spans="1:25" ht="159" customHeight="1" x14ac:dyDescent="0.2">
      <c r="A15" s="261"/>
      <c r="B15" s="262"/>
      <c r="C15" s="50" t="s">
        <v>167</v>
      </c>
      <c r="D15" s="62" t="s">
        <v>31</v>
      </c>
      <c r="E15" s="62" t="s">
        <v>152</v>
      </c>
      <c r="F15" s="117" t="s">
        <v>212</v>
      </c>
      <c r="G15" s="207"/>
      <c r="H15" s="66">
        <v>240000</v>
      </c>
      <c r="I15" s="66">
        <v>2000000</v>
      </c>
      <c r="J15" s="159">
        <v>1120000</v>
      </c>
      <c r="K15" s="143">
        <v>224000</v>
      </c>
      <c r="L15" s="66">
        <v>336000</v>
      </c>
      <c r="M15" s="66">
        <v>336000</v>
      </c>
      <c r="N15" s="66">
        <v>224000</v>
      </c>
      <c r="O15" s="42" t="s">
        <v>13</v>
      </c>
      <c r="P15" s="42" t="s">
        <v>38</v>
      </c>
      <c r="Q15" s="42" t="s">
        <v>36</v>
      </c>
      <c r="R15" s="42" t="s">
        <v>37</v>
      </c>
      <c r="S15" s="62" t="s">
        <v>90</v>
      </c>
      <c r="T15" s="49" t="s">
        <v>90</v>
      </c>
      <c r="U15" s="215">
        <v>133507</v>
      </c>
      <c r="V15" s="209">
        <f>+U15/K15</f>
        <v>0.59601339285714283</v>
      </c>
      <c r="W15" s="202" t="s">
        <v>270</v>
      </c>
      <c r="X15" s="206"/>
      <c r="Y15" s="232"/>
    </row>
    <row r="16" spans="1:25" ht="165" x14ac:dyDescent="0.2">
      <c r="A16" s="261"/>
      <c r="B16" s="262"/>
      <c r="C16" s="50" t="s">
        <v>168</v>
      </c>
      <c r="D16" s="62" t="s">
        <v>106</v>
      </c>
      <c r="E16" s="62" t="s">
        <v>152</v>
      </c>
      <c r="F16" s="117" t="s">
        <v>212</v>
      </c>
      <c r="G16" s="207"/>
      <c r="H16" s="66">
        <v>120000</v>
      </c>
      <c r="I16" s="66">
        <v>1000000</v>
      </c>
      <c r="J16" s="159">
        <v>300000</v>
      </c>
      <c r="K16" s="143">
        <v>60000</v>
      </c>
      <c r="L16" s="66">
        <v>90000</v>
      </c>
      <c r="M16" s="66">
        <v>90000</v>
      </c>
      <c r="N16" s="66">
        <v>60000</v>
      </c>
      <c r="O16" s="42" t="s">
        <v>13</v>
      </c>
      <c r="P16" s="42" t="s">
        <v>38</v>
      </c>
      <c r="Q16" s="42" t="s">
        <v>36</v>
      </c>
      <c r="R16" s="42" t="s">
        <v>37</v>
      </c>
      <c r="S16" s="62" t="s">
        <v>90</v>
      </c>
      <c r="T16" s="49" t="s">
        <v>90</v>
      </c>
      <c r="U16" s="215">
        <v>29389</v>
      </c>
      <c r="V16" s="209">
        <f>+U16/K16</f>
        <v>0.48981666666666668</v>
      </c>
      <c r="W16" s="203" t="s">
        <v>269</v>
      </c>
      <c r="X16" s="220"/>
      <c r="Y16" s="233"/>
    </row>
    <row r="17" spans="1:30" ht="150" x14ac:dyDescent="0.2">
      <c r="A17" s="261"/>
      <c r="B17" s="262"/>
      <c r="C17" s="50" t="s">
        <v>169</v>
      </c>
      <c r="D17" s="62" t="s">
        <v>32</v>
      </c>
      <c r="E17" s="62" t="s">
        <v>125</v>
      </c>
      <c r="F17" s="198"/>
      <c r="G17" s="62"/>
      <c r="H17" s="72">
        <v>415000</v>
      </c>
      <c r="I17" s="72">
        <v>800000</v>
      </c>
      <c r="J17" s="157">
        <v>900000</v>
      </c>
      <c r="K17" s="143">
        <v>180000</v>
      </c>
      <c r="L17" s="66">
        <v>270000</v>
      </c>
      <c r="M17" s="66">
        <v>270000</v>
      </c>
      <c r="N17" s="66">
        <v>180000</v>
      </c>
      <c r="O17" s="42" t="s">
        <v>13</v>
      </c>
      <c r="P17" s="42" t="s">
        <v>38</v>
      </c>
      <c r="Q17" s="42" t="s">
        <v>36</v>
      </c>
      <c r="R17" s="42" t="s">
        <v>37</v>
      </c>
      <c r="S17" s="62" t="s">
        <v>90</v>
      </c>
      <c r="T17" s="223" t="s">
        <v>90</v>
      </c>
      <c r="U17" s="125">
        <v>264859</v>
      </c>
      <c r="V17" s="137">
        <f>+U17/K17</f>
        <v>1.471438888888889</v>
      </c>
      <c r="W17" s="177" t="s">
        <v>250</v>
      </c>
      <c r="X17" s="206"/>
      <c r="Y17" s="133"/>
    </row>
    <row r="18" spans="1:30" ht="90" x14ac:dyDescent="0.2">
      <c r="A18" s="261"/>
      <c r="B18" s="262"/>
      <c r="C18" s="50" t="s">
        <v>170</v>
      </c>
      <c r="D18" s="62" t="s">
        <v>33</v>
      </c>
      <c r="E18" s="62" t="s">
        <v>125</v>
      </c>
      <c r="F18" s="198"/>
      <c r="G18" s="62"/>
      <c r="H18" s="72">
        <v>285</v>
      </c>
      <c r="I18" s="72">
        <v>500</v>
      </c>
      <c r="J18" s="157">
        <v>400</v>
      </c>
      <c r="K18" s="143">
        <v>100</v>
      </c>
      <c r="L18" s="66">
        <v>100</v>
      </c>
      <c r="M18" s="66">
        <v>100</v>
      </c>
      <c r="N18" s="66">
        <v>100</v>
      </c>
      <c r="O18" s="42" t="s">
        <v>13</v>
      </c>
      <c r="P18" s="42" t="s">
        <v>38</v>
      </c>
      <c r="Q18" s="42" t="s">
        <v>36</v>
      </c>
      <c r="R18" s="42" t="s">
        <v>37</v>
      </c>
      <c r="S18" s="62" t="s">
        <v>90</v>
      </c>
      <c r="T18" s="223" t="s">
        <v>90</v>
      </c>
      <c r="U18" s="132">
        <v>362</v>
      </c>
      <c r="V18" s="137">
        <f>+U18/K18</f>
        <v>3.62</v>
      </c>
      <c r="W18" s="113"/>
      <c r="X18" s="206"/>
      <c r="Y18" s="133"/>
    </row>
    <row r="19" spans="1:30" ht="165" x14ac:dyDescent="0.2">
      <c r="A19" s="261"/>
      <c r="B19" s="262"/>
      <c r="C19" s="50" t="s">
        <v>171</v>
      </c>
      <c r="D19" s="62" t="s">
        <v>34</v>
      </c>
      <c r="E19" s="62" t="s">
        <v>75</v>
      </c>
      <c r="F19" s="198"/>
      <c r="G19" s="62"/>
      <c r="H19" s="72">
        <v>800</v>
      </c>
      <c r="I19" s="72">
        <v>18000</v>
      </c>
      <c r="J19" s="157">
        <v>5000</v>
      </c>
      <c r="K19" s="144">
        <v>0</v>
      </c>
      <c r="L19" s="111">
        <v>2000</v>
      </c>
      <c r="M19" s="111">
        <v>2000</v>
      </c>
      <c r="N19" s="111">
        <v>1000</v>
      </c>
      <c r="O19" s="42" t="s">
        <v>13</v>
      </c>
      <c r="P19" s="42" t="s">
        <v>40</v>
      </c>
      <c r="Q19" s="42" t="s">
        <v>58</v>
      </c>
      <c r="R19" s="42" t="s">
        <v>39</v>
      </c>
      <c r="S19" s="62" t="s">
        <v>90</v>
      </c>
      <c r="T19" s="223" t="s">
        <v>90</v>
      </c>
      <c r="U19" s="132" t="s">
        <v>215</v>
      </c>
      <c r="V19" s="137"/>
      <c r="W19" s="177" t="s">
        <v>257</v>
      </c>
      <c r="X19" s="206"/>
      <c r="Y19" s="133"/>
    </row>
    <row r="20" spans="1:30" ht="195" x14ac:dyDescent="0.2">
      <c r="A20" s="261"/>
      <c r="B20" s="262"/>
      <c r="C20" s="50" t="s">
        <v>172</v>
      </c>
      <c r="D20" s="62" t="s">
        <v>100</v>
      </c>
      <c r="E20" s="62" t="s">
        <v>152</v>
      </c>
      <c r="F20" s="117" t="s">
        <v>212</v>
      </c>
      <c r="G20" s="207"/>
      <c r="H20" s="66">
        <v>270000</v>
      </c>
      <c r="I20" s="66">
        <v>1530000</v>
      </c>
      <c r="J20" s="159">
        <v>360000</v>
      </c>
      <c r="K20" s="144">
        <v>64800</v>
      </c>
      <c r="L20" s="111">
        <v>79200</v>
      </c>
      <c r="M20" s="111">
        <v>90000</v>
      </c>
      <c r="N20" s="111">
        <v>125999.99999999999</v>
      </c>
      <c r="O20" s="42" t="s">
        <v>13</v>
      </c>
      <c r="P20" s="42" t="s">
        <v>38</v>
      </c>
      <c r="Q20" s="42" t="s">
        <v>36</v>
      </c>
      <c r="R20" s="42" t="s">
        <v>37</v>
      </c>
      <c r="S20" s="62" t="s">
        <v>90</v>
      </c>
      <c r="T20" s="223" t="s">
        <v>90</v>
      </c>
      <c r="U20" s="216">
        <v>58655</v>
      </c>
      <c r="V20" s="209">
        <f>+U20/K20</f>
        <v>0.90516975308641978</v>
      </c>
      <c r="W20" s="204" t="s">
        <v>268</v>
      </c>
      <c r="X20" s="206"/>
      <c r="Y20" s="133"/>
    </row>
    <row r="21" spans="1:30" ht="165" x14ac:dyDescent="0.2">
      <c r="A21" s="261"/>
      <c r="B21" s="262"/>
      <c r="C21" s="50" t="s">
        <v>173</v>
      </c>
      <c r="D21" s="62" t="s">
        <v>101</v>
      </c>
      <c r="E21" s="62" t="s">
        <v>152</v>
      </c>
      <c r="F21" s="117" t="s">
        <v>212</v>
      </c>
      <c r="G21" s="207"/>
      <c r="H21" s="66">
        <v>21211</v>
      </c>
      <c r="I21" s="66">
        <v>62777</v>
      </c>
      <c r="J21" s="159">
        <v>43944</v>
      </c>
      <c r="K21" s="144">
        <v>7909.92</v>
      </c>
      <c r="L21" s="111">
        <v>9667.68</v>
      </c>
      <c r="M21" s="111">
        <v>10986</v>
      </c>
      <c r="N21" s="111">
        <v>15380.4</v>
      </c>
      <c r="O21" s="42" t="s">
        <v>13</v>
      </c>
      <c r="P21" s="42" t="s">
        <v>38</v>
      </c>
      <c r="Q21" s="42" t="s">
        <v>36</v>
      </c>
      <c r="R21" s="42" t="s">
        <v>37</v>
      </c>
      <c r="S21" s="62" t="s">
        <v>90</v>
      </c>
      <c r="T21" s="112" t="s">
        <v>90</v>
      </c>
      <c r="U21" s="216">
        <v>6730</v>
      </c>
      <c r="V21" s="209">
        <f>+U21/K21</f>
        <v>0.8508303497380505</v>
      </c>
      <c r="W21" s="204" t="s">
        <v>267</v>
      </c>
      <c r="X21" s="206"/>
      <c r="Y21" s="133"/>
    </row>
    <row r="22" spans="1:30" ht="165" x14ac:dyDescent="0.2">
      <c r="A22" s="261"/>
      <c r="B22" s="262"/>
      <c r="C22" s="50" t="s">
        <v>174</v>
      </c>
      <c r="D22" s="62" t="s">
        <v>102</v>
      </c>
      <c r="E22" s="62" t="s">
        <v>152</v>
      </c>
      <c r="F22" s="117" t="s">
        <v>212</v>
      </c>
      <c r="G22" s="207"/>
      <c r="H22" s="66">
        <v>4700</v>
      </c>
      <c r="I22" s="66">
        <v>13910</v>
      </c>
      <c r="J22" s="159">
        <v>9737</v>
      </c>
      <c r="K22" s="144">
        <v>1752.6599999999999</v>
      </c>
      <c r="L22" s="111">
        <v>2142.14</v>
      </c>
      <c r="M22" s="66">
        <v>2434.25</v>
      </c>
      <c r="N22" s="66">
        <v>3407.95</v>
      </c>
      <c r="O22" s="42" t="s">
        <v>13</v>
      </c>
      <c r="P22" s="42" t="s">
        <v>38</v>
      </c>
      <c r="Q22" s="42" t="s">
        <v>36</v>
      </c>
      <c r="R22" s="42" t="s">
        <v>37</v>
      </c>
      <c r="S22" s="62" t="s">
        <v>90</v>
      </c>
      <c r="T22" s="223" t="s">
        <v>90</v>
      </c>
      <c r="U22" s="216">
        <v>2504</v>
      </c>
      <c r="V22" s="209">
        <f>+U22/K22</f>
        <v>1.4286855408350736</v>
      </c>
      <c r="W22" s="204" t="s">
        <v>266</v>
      </c>
      <c r="X22" s="206"/>
      <c r="Y22" s="133"/>
    </row>
    <row r="23" spans="1:30" ht="165" x14ac:dyDescent="0.2">
      <c r="A23" s="261"/>
      <c r="B23" s="262"/>
      <c r="C23" s="50" t="s">
        <v>175</v>
      </c>
      <c r="D23" s="62" t="s">
        <v>35</v>
      </c>
      <c r="E23" s="62" t="s">
        <v>125</v>
      </c>
      <c r="F23" s="198"/>
      <c r="G23" s="62"/>
      <c r="H23" s="72">
        <v>0</v>
      </c>
      <c r="I23" s="72">
        <v>18856</v>
      </c>
      <c r="J23" s="157">
        <v>9428</v>
      </c>
      <c r="K23" s="241">
        <v>7533</v>
      </c>
      <c r="L23" s="242" t="s">
        <v>205</v>
      </c>
      <c r="M23" s="243" t="s">
        <v>205</v>
      </c>
      <c r="N23" s="243">
        <f>+J23-K23</f>
        <v>1895</v>
      </c>
      <c r="O23" s="42" t="s">
        <v>13</v>
      </c>
      <c r="P23" s="42" t="s">
        <v>38</v>
      </c>
      <c r="Q23" s="42" t="s">
        <v>36</v>
      </c>
      <c r="R23" s="42" t="s">
        <v>41</v>
      </c>
      <c r="S23" s="62" t="s">
        <v>90</v>
      </c>
      <c r="T23" s="223" t="s">
        <v>90</v>
      </c>
      <c r="U23" s="126">
        <v>7135</v>
      </c>
      <c r="V23" s="137">
        <f>+U23/K23</f>
        <v>0.94716580379662818</v>
      </c>
      <c r="W23" s="244" t="s">
        <v>216</v>
      </c>
      <c r="X23" s="206"/>
      <c r="Y23" s="133"/>
    </row>
    <row r="24" spans="1:30" ht="390" x14ac:dyDescent="0.2">
      <c r="A24" s="261" t="s">
        <v>9</v>
      </c>
      <c r="B24" s="262">
        <v>0.25</v>
      </c>
      <c r="C24" s="56" t="s">
        <v>176</v>
      </c>
      <c r="D24" s="62" t="s">
        <v>149</v>
      </c>
      <c r="E24" s="62" t="s">
        <v>152</v>
      </c>
      <c r="F24" s="117" t="s">
        <v>211</v>
      </c>
      <c r="G24" s="207"/>
      <c r="H24" s="103">
        <v>131627</v>
      </c>
      <c r="I24" s="104">
        <v>369344</v>
      </c>
      <c r="J24" s="156">
        <v>210866</v>
      </c>
      <c r="K24" s="142">
        <f>H24+19809</f>
        <v>151436</v>
      </c>
      <c r="L24" s="105">
        <f>K24+19809</f>
        <v>171245</v>
      </c>
      <c r="M24" s="105">
        <f>L24+19809</f>
        <v>191054</v>
      </c>
      <c r="N24" s="105">
        <v>210866</v>
      </c>
      <c r="O24" s="41" t="s">
        <v>80</v>
      </c>
      <c r="P24" s="42" t="s">
        <v>38</v>
      </c>
      <c r="Q24" s="41" t="s">
        <v>36</v>
      </c>
      <c r="R24" s="41" t="s">
        <v>84</v>
      </c>
      <c r="S24" s="63" t="s">
        <v>88</v>
      </c>
      <c r="T24" s="49" t="s">
        <v>66</v>
      </c>
      <c r="U24" s="213">
        <v>152635</v>
      </c>
      <c r="V24" s="209">
        <f>+U24/K24</f>
        <v>1.0079175361208697</v>
      </c>
      <c r="W24" s="104" t="s">
        <v>246</v>
      </c>
      <c r="X24" s="206"/>
      <c r="Y24" s="133"/>
    </row>
    <row r="25" spans="1:30" ht="150" x14ac:dyDescent="0.2">
      <c r="A25" s="261"/>
      <c r="B25" s="262"/>
      <c r="C25" s="257" t="s">
        <v>177</v>
      </c>
      <c r="D25" s="62" t="s">
        <v>105</v>
      </c>
      <c r="E25" s="62" t="s">
        <v>152</v>
      </c>
      <c r="F25" s="117" t="s">
        <v>214</v>
      </c>
      <c r="G25" s="207" t="s">
        <v>272</v>
      </c>
      <c r="H25" s="70">
        <v>46.9</v>
      </c>
      <c r="I25" s="70">
        <v>50.2</v>
      </c>
      <c r="J25" s="160">
        <v>48.55</v>
      </c>
      <c r="K25" s="190">
        <v>0</v>
      </c>
      <c r="L25" s="191">
        <v>0</v>
      </c>
      <c r="M25" s="191">
        <v>0</v>
      </c>
      <c r="N25" s="99">
        <v>48.6</v>
      </c>
      <c r="O25" s="41" t="s">
        <v>81</v>
      </c>
      <c r="P25" s="42" t="s">
        <v>38</v>
      </c>
      <c r="Q25" s="41" t="s">
        <v>36</v>
      </c>
      <c r="R25" s="41" t="s">
        <v>84</v>
      </c>
      <c r="S25" s="63" t="s">
        <v>88</v>
      </c>
      <c r="T25" s="49" t="s">
        <v>66</v>
      </c>
      <c r="U25" s="211" t="s">
        <v>215</v>
      </c>
      <c r="V25" s="209"/>
      <c r="W25" s="97" t="s">
        <v>261</v>
      </c>
      <c r="X25" s="206"/>
      <c r="Y25" s="133"/>
    </row>
    <row r="26" spans="1:30" ht="135" x14ac:dyDescent="0.2">
      <c r="A26" s="261"/>
      <c r="B26" s="262"/>
      <c r="C26" s="257"/>
      <c r="D26" s="62" t="s">
        <v>114</v>
      </c>
      <c r="E26" s="62" t="s">
        <v>152</v>
      </c>
      <c r="F26" s="117" t="s">
        <v>214</v>
      </c>
      <c r="G26" s="207" t="s">
        <v>274</v>
      </c>
      <c r="H26" s="70">
        <v>34.6</v>
      </c>
      <c r="I26" s="222" t="s">
        <v>126</v>
      </c>
      <c r="J26" s="161" t="s">
        <v>127</v>
      </c>
      <c r="K26" s="190">
        <v>0</v>
      </c>
      <c r="L26" s="191">
        <v>0</v>
      </c>
      <c r="M26" s="191">
        <v>0</v>
      </c>
      <c r="N26" s="107">
        <v>35.299999999999997</v>
      </c>
      <c r="O26" s="41" t="s">
        <v>81</v>
      </c>
      <c r="P26" s="42" t="s">
        <v>38</v>
      </c>
      <c r="Q26" s="41" t="s">
        <v>36</v>
      </c>
      <c r="R26" s="41" t="s">
        <v>84</v>
      </c>
      <c r="S26" s="63" t="s">
        <v>88</v>
      </c>
      <c r="T26" s="49" t="s">
        <v>66</v>
      </c>
      <c r="U26" s="211" t="s">
        <v>215</v>
      </c>
      <c r="V26" s="209"/>
      <c r="W26" s="97" t="s">
        <v>262</v>
      </c>
      <c r="X26" s="206"/>
      <c r="Y26" s="133"/>
    </row>
    <row r="27" spans="1:30" ht="204" x14ac:dyDescent="0.2">
      <c r="A27" s="261"/>
      <c r="B27" s="262"/>
      <c r="C27" s="225" t="s">
        <v>178</v>
      </c>
      <c r="D27" s="62" t="s">
        <v>134</v>
      </c>
      <c r="E27" s="62" t="s">
        <v>152</v>
      </c>
      <c r="F27" s="117" t="s">
        <v>211</v>
      </c>
      <c r="G27" s="207"/>
      <c r="H27" s="103">
        <v>29559</v>
      </c>
      <c r="I27" s="178">
        <v>100000</v>
      </c>
      <c r="J27" s="156">
        <v>55000</v>
      </c>
      <c r="K27" s="145">
        <v>30564</v>
      </c>
      <c r="L27" s="100">
        <v>36673</v>
      </c>
      <c r="M27" s="110">
        <v>44309</v>
      </c>
      <c r="N27" s="110">
        <v>55000</v>
      </c>
      <c r="O27" s="41" t="s">
        <v>80</v>
      </c>
      <c r="P27" s="42" t="s">
        <v>38</v>
      </c>
      <c r="Q27" s="41" t="s">
        <v>36</v>
      </c>
      <c r="R27" s="41" t="s">
        <v>132</v>
      </c>
      <c r="S27" s="63" t="s">
        <v>88</v>
      </c>
      <c r="T27" s="49" t="s">
        <v>67</v>
      </c>
      <c r="U27" s="217">
        <v>31516</v>
      </c>
      <c r="V27" s="209">
        <f>+U27/K27</f>
        <v>1.0311477555293809</v>
      </c>
      <c r="W27" s="205" t="s">
        <v>264</v>
      </c>
      <c r="X27" s="206"/>
      <c r="Y27" s="133"/>
    </row>
    <row r="28" spans="1:30" ht="120" x14ac:dyDescent="0.2">
      <c r="A28" s="261"/>
      <c r="B28" s="262"/>
      <c r="C28" s="225" t="s">
        <v>179</v>
      </c>
      <c r="D28" s="62" t="s">
        <v>69</v>
      </c>
      <c r="E28" s="62" t="s">
        <v>152</v>
      </c>
      <c r="F28" s="117" t="s">
        <v>212</v>
      </c>
      <c r="G28" s="207" t="s">
        <v>275</v>
      </c>
      <c r="H28" s="103">
        <v>2063632</v>
      </c>
      <c r="I28" s="104">
        <v>2300000</v>
      </c>
      <c r="J28" s="156">
        <v>2136540</v>
      </c>
      <c r="K28" s="142">
        <v>2075244</v>
      </c>
      <c r="L28" s="105">
        <v>2095676</v>
      </c>
      <c r="M28" s="105">
        <v>2116108</v>
      </c>
      <c r="N28" s="105">
        <v>2136540</v>
      </c>
      <c r="O28" s="41" t="s">
        <v>82</v>
      </c>
      <c r="P28" s="42" t="s">
        <v>38</v>
      </c>
      <c r="Q28" s="41" t="s">
        <v>36</v>
      </c>
      <c r="R28" s="41" t="s">
        <v>47</v>
      </c>
      <c r="S28" s="63" t="s">
        <v>88</v>
      </c>
      <c r="T28" s="49" t="s">
        <v>71</v>
      </c>
      <c r="U28" s="213" t="s">
        <v>215</v>
      </c>
      <c r="V28" s="209"/>
      <c r="W28" s="202" t="s">
        <v>238</v>
      </c>
      <c r="X28" s="206"/>
      <c r="Y28" s="133"/>
    </row>
    <row r="29" spans="1:30" ht="165" customHeight="1" x14ac:dyDescent="0.2">
      <c r="A29" s="261"/>
      <c r="B29" s="262"/>
      <c r="C29" s="50" t="s">
        <v>180</v>
      </c>
      <c r="D29" s="62" t="s">
        <v>16</v>
      </c>
      <c r="E29" s="62" t="s">
        <v>125</v>
      </c>
      <c r="F29" s="198"/>
      <c r="G29" s="62"/>
      <c r="H29" s="72">
        <v>508968</v>
      </c>
      <c r="I29" s="72">
        <v>736756</v>
      </c>
      <c r="J29" s="157">
        <v>612360</v>
      </c>
      <c r="K29" s="245">
        <v>571797</v>
      </c>
      <c r="L29" s="246">
        <v>585318</v>
      </c>
      <c r="M29" s="246">
        <v>598839</v>
      </c>
      <c r="N29" s="246">
        <v>612360</v>
      </c>
      <c r="O29" s="42" t="s">
        <v>14</v>
      </c>
      <c r="P29" s="42" t="s">
        <v>38</v>
      </c>
      <c r="Q29" s="42" t="s">
        <v>36</v>
      </c>
      <c r="R29" s="42" t="s">
        <v>17</v>
      </c>
      <c r="S29" s="62" t="s">
        <v>91</v>
      </c>
      <c r="T29" s="112" t="s">
        <v>91</v>
      </c>
      <c r="U29" s="246">
        <v>577790</v>
      </c>
      <c r="V29" s="137">
        <f>+U29/K29</f>
        <v>1.010480992380163</v>
      </c>
      <c r="W29" s="113"/>
      <c r="X29" s="247"/>
      <c r="Y29" s="230"/>
      <c r="Z29" s="116">
        <f>+J29-M29</f>
        <v>13521</v>
      </c>
      <c r="AA29" s="116">
        <f>+J29-N29</f>
        <v>0</v>
      </c>
      <c r="AB29" s="115">
        <f>SUBTOTAL(9,X29:AA29)</f>
        <v>13521</v>
      </c>
      <c r="AD29" t="s">
        <v>19</v>
      </c>
    </row>
    <row r="30" spans="1:30" ht="150" customHeight="1" x14ac:dyDescent="0.2">
      <c r="A30" s="261"/>
      <c r="B30" s="262"/>
      <c r="C30" s="258" t="s">
        <v>181</v>
      </c>
      <c r="D30" s="127" t="s">
        <v>117</v>
      </c>
      <c r="E30" s="62" t="s">
        <v>125</v>
      </c>
      <c r="F30" s="198"/>
      <c r="G30" s="62"/>
      <c r="H30" s="73">
        <v>65912</v>
      </c>
      <c r="I30" s="72">
        <v>355883</v>
      </c>
      <c r="J30" s="157">
        <v>85270</v>
      </c>
      <c r="K30" s="167"/>
      <c r="L30" s="52"/>
      <c r="M30" s="57"/>
      <c r="N30" s="57"/>
      <c r="O30" s="42" t="s">
        <v>97</v>
      </c>
      <c r="P30" s="42" t="s">
        <v>49</v>
      </c>
      <c r="Q30" s="42" t="s">
        <v>36</v>
      </c>
      <c r="R30" s="42" t="s">
        <v>22</v>
      </c>
      <c r="S30" s="62" t="s">
        <v>89</v>
      </c>
      <c r="T30" s="223" t="s">
        <v>89</v>
      </c>
      <c r="U30" s="125">
        <v>19827</v>
      </c>
      <c r="V30" s="137">
        <v>1</v>
      </c>
      <c r="W30" s="177" t="s">
        <v>236</v>
      </c>
      <c r="X30" s="206"/>
      <c r="Y30" s="133"/>
    </row>
    <row r="31" spans="1:30" ht="150" customHeight="1" x14ac:dyDescent="0.2">
      <c r="A31" s="261"/>
      <c r="B31" s="262"/>
      <c r="C31" s="258"/>
      <c r="D31" s="127" t="s">
        <v>118</v>
      </c>
      <c r="E31" s="62" t="s">
        <v>125</v>
      </c>
      <c r="F31" s="198"/>
      <c r="G31" s="62"/>
      <c r="H31" s="74">
        <v>208719</v>
      </c>
      <c r="I31" s="72">
        <v>1073134</v>
      </c>
      <c r="J31" s="157">
        <v>260397</v>
      </c>
      <c r="K31" s="167"/>
      <c r="L31" s="52"/>
      <c r="M31" s="57"/>
      <c r="N31" s="57"/>
      <c r="O31" s="42" t="s">
        <v>97</v>
      </c>
      <c r="P31" s="42" t="s">
        <v>49</v>
      </c>
      <c r="Q31" s="42" t="s">
        <v>36</v>
      </c>
      <c r="R31" s="42" t="s">
        <v>22</v>
      </c>
      <c r="S31" s="62" t="s">
        <v>89</v>
      </c>
      <c r="T31" s="49" t="s">
        <v>89</v>
      </c>
      <c r="U31" s="125">
        <v>26327</v>
      </c>
      <c r="V31" s="137">
        <v>1</v>
      </c>
      <c r="W31" s="113"/>
      <c r="X31" s="206"/>
      <c r="Y31" s="133"/>
    </row>
    <row r="32" spans="1:30" ht="150" customHeight="1" x14ac:dyDescent="0.2">
      <c r="A32" s="261"/>
      <c r="B32" s="262"/>
      <c r="C32" s="258"/>
      <c r="D32" s="127" t="s">
        <v>119</v>
      </c>
      <c r="E32" s="62" t="s">
        <v>125</v>
      </c>
      <c r="F32" s="198"/>
      <c r="G32" s="62"/>
      <c r="H32" s="74">
        <v>4347431</v>
      </c>
      <c r="I32" s="72">
        <v>17532366</v>
      </c>
      <c r="J32" s="157">
        <v>4265390</v>
      </c>
      <c r="K32" s="167"/>
      <c r="L32" s="52"/>
      <c r="M32" s="57"/>
      <c r="N32" s="57"/>
      <c r="O32" s="42" t="s">
        <v>97</v>
      </c>
      <c r="P32" s="42" t="s">
        <v>49</v>
      </c>
      <c r="Q32" s="42" t="s">
        <v>36</v>
      </c>
      <c r="R32" s="42" t="s">
        <v>22</v>
      </c>
      <c r="S32" s="62" t="s">
        <v>89</v>
      </c>
      <c r="T32" s="223" t="s">
        <v>89</v>
      </c>
      <c r="U32" s="125">
        <v>230326</v>
      </c>
      <c r="V32" s="137">
        <v>1</v>
      </c>
      <c r="W32" s="177" t="s">
        <v>237</v>
      </c>
      <c r="X32" s="206"/>
      <c r="Y32" s="133"/>
    </row>
    <row r="33" spans="1:25" ht="150" x14ac:dyDescent="0.2">
      <c r="A33" s="261"/>
      <c r="B33" s="262"/>
      <c r="C33" s="258"/>
      <c r="D33" s="62" t="s">
        <v>120</v>
      </c>
      <c r="E33" s="62" t="s">
        <v>152</v>
      </c>
      <c r="F33" s="198"/>
      <c r="G33" s="207" t="s">
        <v>273</v>
      </c>
      <c r="H33" s="74">
        <v>4622062</v>
      </c>
      <c r="I33" s="72">
        <v>18961383</v>
      </c>
      <c r="J33" s="157">
        <v>4611057</v>
      </c>
      <c r="K33" s="167"/>
      <c r="L33" s="52"/>
      <c r="M33" s="57"/>
      <c r="N33" s="57"/>
      <c r="O33" s="42" t="s">
        <v>97</v>
      </c>
      <c r="P33" s="42" t="s">
        <v>49</v>
      </c>
      <c r="Q33" s="42" t="s">
        <v>36</v>
      </c>
      <c r="R33" s="42" t="s">
        <v>22</v>
      </c>
      <c r="S33" s="62" t="s">
        <v>89</v>
      </c>
      <c r="T33" s="223" t="s">
        <v>89</v>
      </c>
      <c r="U33" s="215">
        <v>276480</v>
      </c>
      <c r="V33" s="209">
        <v>1</v>
      </c>
      <c r="W33" s="126" t="s">
        <v>219</v>
      </c>
      <c r="X33" s="206"/>
      <c r="Y33" s="133"/>
    </row>
    <row r="34" spans="1:25" ht="150" x14ac:dyDescent="0.2">
      <c r="A34" s="261"/>
      <c r="B34" s="262"/>
      <c r="C34" s="258"/>
      <c r="D34" s="127" t="s">
        <v>121</v>
      </c>
      <c r="E34" s="62" t="s">
        <v>125</v>
      </c>
      <c r="F34" s="198"/>
      <c r="G34" s="62"/>
      <c r="H34" s="66">
        <v>80</v>
      </c>
      <c r="I34" s="66">
        <v>400</v>
      </c>
      <c r="J34" s="157">
        <v>100</v>
      </c>
      <c r="K34" s="167"/>
      <c r="L34" s="52"/>
      <c r="M34" s="57"/>
      <c r="N34" s="57"/>
      <c r="O34" s="42" t="s">
        <v>97</v>
      </c>
      <c r="P34" s="42" t="s">
        <v>49</v>
      </c>
      <c r="Q34" s="42" t="s">
        <v>36</v>
      </c>
      <c r="R34" s="42" t="s">
        <v>22</v>
      </c>
      <c r="S34" s="62" t="s">
        <v>89</v>
      </c>
      <c r="T34" s="223" t="s">
        <v>89</v>
      </c>
      <c r="U34" s="125">
        <v>10</v>
      </c>
      <c r="V34" s="137">
        <f>+U34/J34</f>
        <v>0.1</v>
      </c>
      <c r="W34" s="126" t="s">
        <v>220</v>
      </c>
      <c r="X34" s="206"/>
      <c r="Y34" s="133"/>
    </row>
    <row r="35" spans="1:25" ht="180" x14ac:dyDescent="0.2">
      <c r="A35" s="261"/>
      <c r="B35" s="262"/>
      <c r="C35" s="50" t="s">
        <v>182</v>
      </c>
      <c r="D35" s="127" t="s">
        <v>122</v>
      </c>
      <c r="E35" s="62" t="s">
        <v>125</v>
      </c>
      <c r="F35" s="198"/>
      <c r="G35" s="62"/>
      <c r="H35" s="66">
        <v>450</v>
      </c>
      <c r="I35" s="66">
        <v>2233</v>
      </c>
      <c r="J35" s="157">
        <v>474</v>
      </c>
      <c r="K35" s="167"/>
      <c r="L35" s="52"/>
      <c r="M35" s="57"/>
      <c r="N35" s="57"/>
      <c r="O35" s="42" t="s">
        <v>23</v>
      </c>
      <c r="P35" s="42" t="s">
        <v>49</v>
      </c>
      <c r="Q35" s="42" t="s">
        <v>36</v>
      </c>
      <c r="R35" s="42" t="s">
        <v>24</v>
      </c>
      <c r="S35" s="62" t="s">
        <v>89</v>
      </c>
      <c r="T35" s="223" t="s">
        <v>89</v>
      </c>
      <c r="U35" s="125">
        <v>22</v>
      </c>
      <c r="V35" s="137">
        <v>1</v>
      </c>
      <c r="W35" s="126" t="s">
        <v>221</v>
      </c>
      <c r="X35" s="206"/>
      <c r="Y35" s="133"/>
    </row>
    <row r="36" spans="1:25" ht="195" x14ac:dyDescent="0.2">
      <c r="A36" s="261"/>
      <c r="B36" s="262"/>
      <c r="C36" s="50" t="s">
        <v>183</v>
      </c>
      <c r="D36" s="127" t="s">
        <v>123</v>
      </c>
      <c r="E36" s="62" t="s">
        <v>125</v>
      </c>
      <c r="F36" s="198"/>
      <c r="G36" s="62"/>
      <c r="H36" s="66">
        <v>45000</v>
      </c>
      <c r="I36" s="66">
        <v>511826</v>
      </c>
      <c r="J36" s="157">
        <v>126014</v>
      </c>
      <c r="K36" s="167"/>
      <c r="L36" s="52"/>
      <c r="M36" s="57"/>
      <c r="N36" s="57"/>
      <c r="O36" s="42" t="s">
        <v>97</v>
      </c>
      <c r="P36" s="42" t="s">
        <v>49</v>
      </c>
      <c r="Q36" s="42" t="s">
        <v>36</v>
      </c>
      <c r="R36" s="42" t="s">
        <v>22</v>
      </c>
      <c r="S36" s="62" t="s">
        <v>89</v>
      </c>
      <c r="T36" s="223" t="s">
        <v>89</v>
      </c>
      <c r="U36" s="125">
        <v>3238</v>
      </c>
      <c r="V36" s="137">
        <v>1</v>
      </c>
      <c r="W36" s="126" t="s">
        <v>222</v>
      </c>
      <c r="X36" s="206"/>
      <c r="Y36" s="133"/>
    </row>
    <row r="37" spans="1:25" ht="75" x14ac:dyDescent="0.2">
      <c r="A37" s="261"/>
      <c r="B37" s="262"/>
      <c r="C37" s="256" t="s">
        <v>184</v>
      </c>
      <c r="D37" s="62" t="s">
        <v>29</v>
      </c>
      <c r="E37" s="62" t="s">
        <v>125</v>
      </c>
      <c r="F37" s="197" t="s">
        <v>211</v>
      </c>
      <c r="G37" s="197"/>
      <c r="H37" s="68">
        <v>0</v>
      </c>
      <c r="I37" s="72">
        <v>6800</v>
      </c>
      <c r="J37" s="157">
        <v>3400</v>
      </c>
      <c r="K37" s="170"/>
      <c r="L37" s="121"/>
      <c r="M37" s="120"/>
      <c r="N37" s="119">
        <v>1</v>
      </c>
      <c r="O37" s="41" t="s">
        <v>14</v>
      </c>
      <c r="P37" s="41" t="s">
        <v>38</v>
      </c>
      <c r="Q37" s="41" t="s">
        <v>36</v>
      </c>
      <c r="R37" s="41" t="s">
        <v>54</v>
      </c>
      <c r="S37" s="43" t="s">
        <v>87</v>
      </c>
      <c r="T37" s="43" t="s">
        <v>87</v>
      </c>
      <c r="U37" s="164" t="s">
        <v>215</v>
      </c>
      <c r="V37" s="137"/>
      <c r="W37" s="135" t="s">
        <v>241</v>
      </c>
      <c r="X37" s="206"/>
      <c r="Y37" s="133"/>
    </row>
    <row r="38" spans="1:25" ht="75" x14ac:dyDescent="0.2">
      <c r="A38" s="261"/>
      <c r="B38" s="262"/>
      <c r="C38" s="256"/>
      <c r="D38" s="64" t="s">
        <v>98</v>
      </c>
      <c r="E38" s="62" t="s">
        <v>125</v>
      </c>
      <c r="F38" s="197" t="s">
        <v>211</v>
      </c>
      <c r="G38" s="197"/>
      <c r="H38" s="66">
        <v>130443</v>
      </c>
      <c r="I38" s="66">
        <v>230443</v>
      </c>
      <c r="J38" s="159">
        <v>180443</v>
      </c>
      <c r="K38" s="171"/>
      <c r="L38" s="118"/>
      <c r="M38" s="122"/>
      <c r="N38" s="119">
        <v>1</v>
      </c>
      <c r="O38" s="41" t="s">
        <v>14</v>
      </c>
      <c r="P38" s="41" t="s">
        <v>38</v>
      </c>
      <c r="Q38" s="41" t="s">
        <v>36</v>
      </c>
      <c r="R38" s="41" t="s">
        <v>54</v>
      </c>
      <c r="S38" s="43" t="s">
        <v>87</v>
      </c>
      <c r="T38" s="43" t="s">
        <v>87</v>
      </c>
      <c r="U38" s="136">
        <v>161797</v>
      </c>
      <c r="V38" s="137">
        <v>1</v>
      </c>
      <c r="W38" s="136" t="s">
        <v>242</v>
      </c>
      <c r="X38" s="206"/>
      <c r="Y38" s="133"/>
    </row>
    <row r="39" spans="1:25" ht="75" x14ac:dyDescent="0.2">
      <c r="A39" s="261"/>
      <c r="B39" s="262"/>
      <c r="C39" s="256"/>
      <c r="D39" s="65" t="s">
        <v>99</v>
      </c>
      <c r="E39" s="62" t="s">
        <v>125</v>
      </c>
      <c r="F39" s="197" t="s">
        <v>211</v>
      </c>
      <c r="G39" s="197"/>
      <c r="H39" s="66">
        <v>176000</v>
      </c>
      <c r="I39" s="66">
        <v>216000</v>
      </c>
      <c r="J39" s="159">
        <v>196000</v>
      </c>
      <c r="K39" s="195">
        <v>0.1</v>
      </c>
      <c r="L39" s="119">
        <v>0.25</v>
      </c>
      <c r="M39" s="119">
        <v>0.5</v>
      </c>
      <c r="N39" s="123">
        <v>1</v>
      </c>
      <c r="O39" s="41" t="s">
        <v>14</v>
      </c>
      <c r="P39" s="41" t="s">
        <v>38</v>
      </c>
      <c r="Q39" s="41" t="s">
        <v>36</v>
      </c>
      <c r="R39" s="41" t="s">
        <v>54</v>
      </c>
      <c r="S39" s="43" t="s">
        <v>87</v>
      </c>
      <c r="T39" s="43" t="s">
        <v>87</v>
      </c>
      <c r="U39" s="193">
        <v>213101</v>
      </c>
      <c r="V39" s="194">
        <v>1</v>
      </c>
      <c r="W39" s="165" t="s">
        <v>243</v>
      </c>
      <c r="X39" s="206"/>
      <c r="Y39" s="133"/>
    </row>
    <row r="40" spans="1:25" ht="75" x14ac:dyDescent="0.2">
      <c r="A40" s="261"/>
      <c r="B40" s="262"/>
      <c r="C40" s="256"/>
      <c r="D40" s="62" t="s">
        <v>30</v>
      </c>
      <c r="E40" s="62" t="s">
        <v>125</v>
      </c>
      <c r="F40" s="197" t="s">
        <v>211</v>
      </c>
      <c r="G40" s="197"/>
      <c r="H40" s="66">
        <v>791</v>
      </c>
      <c r="I40" s="66">
        <v>3200</v>
      </c>
      <c r="J40" s="159">
        <v>800</v>
      </c>
      <c r="K40" s="195">
        <v>0.1</v>
      </c>
      <c r="L40" s="119">
        <v>0.2</v>
      </c>
      <c r="M40" s="119">
        <v>0.4</v>
      </c>
      <c r="N40" s="119">
        <v>1</v>
      </c>
      <c r="O40" s="41" t="s">
        <v>14</v>
      </c>
      <c r="P40" s="41" t="s">
        <v>38</v>
      </c>
      <c r="Q40" s="41" t="s">
        <v>36</v>
      </c>
      <c r="R40" s="41" t="s">
        <v>54</v>
      </c>
      <c r="S40" s="43" t="s">
        <v>87</v>
      </c>
      <c r="T40" s="43" t="s">
        <v>87</v>
      </c>
      <c r="U40" s="193">
        <v>96</v>
      </c>
      <c r="V40" s="194">
        <v>1</v>
      </c>
      <c r="W40" s="165" t="s">
        <v>244</v>
      </c>
      <c r="X40" s="206"/>
      <c r="Y40" s="133"/>
    </row>
    <row r="41" spans="1:25" ht="165" x14ac:dyDescent="0.2">
      <c r="A41" s="261" t="s">
        <v>10</v>
      </c>
      <c r="B41" s="262">
        <v>0.13</v>
      </c>
      <c r="C41" s="225" t="s">
        <v>185</v>
      </c>
      <c r="D41" s="62" t="s">
        <v>72</v>
      </c>
      <c r="E41" s="62" t="s">
        <v>152</v>
      </c>
      <c r="F41" s="117" t="s">
        <v>211</v>
      </c>
      <c r="G41" s="207" t="s">
        <v>274</v>
      </c>
      <c r="H41" s="66">
        <v>8038181</v>
      </c>
      <c r="I41" s="104">
        <f>9638181+347472</f>
        <v>9985653</v>
      </c>
      <c r="J41" s="156">
        <v>9185653</v>
      </c>
      <c r="K41" s="190">
        <v>0</v>
      </c>
      <c r="L41" s="191">
        <v>0</v>
      </c>
      <c r="M41" s="191">
        <v>0</v>
      </c>
      <c r="N41" s="105">
        <f>H41+400000</f>
        <v>8438181</v>
      </c>
      <c r="O41" s="41" t="s">
        <v>80</v>
      </c>
      <c r="P41" s="42" t="s">
        <v>38</v>
      </c>
      <c r="Q41" s="41" t="s">
        <v>36</v>
      </c>
      <c r="R41" s="41" t="s">
        <v>132</v>
      </c>
      <c r="S41" s="63" t="s">
        <v>88</v>
      </c>
      <c r="T41" s="49" t="s">
        <v>66</v>
      </c>
      <c r="U41" s="211" t="s">
        <v>215</v>
      </c>
      <c r="V41" s="209"/>
      <c r="W41" s="104" t="s">
        <v>263</v>
      </c>
      <c r="X41" s="206"/>
      <c r="Y41" s="133"/>
    </row>
    <row r="42" spans="1:25" ht="120" x14ac:dyDescent="0.2">
      <c r="A42" s="261"/>
      <c r="B42" s="262"/>
      <c r="C42" s="225" t="s">
        <v>186</v>
      </c>
      <c r="D42" s="62" t="s">
        <v>74</v>
      </c>
      <c r="E42" s="62" t="s">
        <v>152</v>
      </c>
      <c r="F42" s="117" t="s">
        <v>214</v>
      </c>
      <c r="G42" s="207" t="s">
        <v>274</v>
      </c>
      <c r="H42" s="103">
        <v>9666845</v>
      </c>
      <c r="I42" s="178">
        <f>10743090+273755</f>
        <v>11016845</v>
      </c>
      <c r="J42" s="179">
        <f>H42+450000</f>
        <v>10116845</v>
      </c>
      <c r="K42" s="146">
        <v>0</v>
      </c>
      <c r="L42" s="102">
        <v>0</v>
      </c>
      <c r="M42" s="102">
        <v>0</v>
      </c>
      <c r="N42" s="178">
        <f>H42+450000</f>
        <v>10116845</v>
      </c>
      <c r="O42" s="41" t="s">
        <v>80</v>
      </c>
      <c r="P42" s="42" t="s">
        <v>38</v>
      </c>
      <c r="Q42" s="41" t="s">
        <v>36</v>
      </c>
      <c r="R42" s="41" t="s">
        <v>132</v>
      </c>
      <c r="S42" s="63" t="s">
        <v>88</v>
      </c>
      <c r="T42" s="49" t="s">
        <v>76</v>
      </c>
      <c r="U42" s="215" t="s">
        <v>215</v>
      </c>
      <c r="V42" s="209"/>
      <c r="W42" s="202" t="s">
        <v>265</v>
      </c>
      <c r="X42" s="206"/>
      <c r="Y42" s="133"/>
    </row>
    <row r="43" spans="1:25" ht="90.75" customHeight="1" x14ac:dyDescent="0.2">
      <c r="A43" s="261"/>
      <c r="B43" s="262"/>
      <c r="C43" s="257" t="s">
        <v>187</v>
      </c>
      <c r="D43" s="62" t="s">
        <v>68</v>
      </c>
      <c r="E43" s="62" t="s">
        <v>152</v>
      </c>
      <c r="F43" s="117" t="s">
        <v>212</v>
      </c>
      <c r="G43" s="207" t="s">
        <v>274</v>
      </c>
      <c r="H43" s="103">
        <v>9769569</v>
      </c>
      <c r="I43" s="104">
        <v>10894569</v>
      </c>
      <c r="J43" s="156">
        <v>10144569</v>
      </c>
      <c r="K43" s="142">
        <v>9863319</v>
      </c>
      <c r="L43" s="105">
        <v>9957069</v>
      </c>
      <c r="M43" s="105">
        <v>10050819</v>
      </c>
      <c r="N43" s="105">
        <v>10144569</v>
      </c>
      <c r="O43" s="41" t="s">
        <v>80</v>
      </c>
      <c r="P43" s="42" t="s">
        <v>38</v>
      </c>
      <c r="Q43" s="41" t="s">
        <v>36</v>
      </c>
      <c r="R43" s="41" t="s">
        <v>132</v>
      </c>
      <c r="S43" s="63" t="s">
        <v>88</v>
      </c>
      <c r="T43" s="49" t="s">
        <v>71</v>
      </c>
      <c r="U43" s="213" t="s">
        <v>215</v>
      </c>
      <c r="V43" s="209"/>
      <c r="W43" s="206"/>
      <c r="X43" s="206"/>
      <c r="Y43" s="133"/>
    </row>
    <row r="44" spans="1:25" ht="120" customHeight="1" x14ac:dyDescent="0.2">
      <c r="A44" s="261"/>
      <c r="B44" s="262"/>
      <c r="C44" s="257"/>
      <c r="D44" s="62" t="s">
        <v>70</v>
      </c>
      <c r="E44" s="62" t="s">
        <v>152</v>
      </c>
      <c r="F44" s="140" t="s">
        <v>249</v>
      </c>
      <c r="G44" s="207"/>
      <c r="H44" s="103">
        <v>2141427</v>
      </c>
      <c r="I44" s="104">
        <v>2241427</v>
      </c>
      <c r="J44" s="156">
        <v>2191427</v>
      </c>
      <c r="K44" s="142">
        <v>2153927</v>
      </c>
      <c r="L44" s="105">
        <v>2166427</v>
      </c>
      <c r="M44" s="105">
        <v>2178927</v>
      </c>
      <c r="N44" s="105">
        <v>2191427</v>
      </c>
      <c r="O44" s="41" t="s">
        <v>82</v>
      </c>
      <c r="P44" s="42" t="s">
        <v>38</v>
      </c>
      <c r="Q44" s="41" t="s">
        <v>36</v>
      </c>
      <c r="R44" s="41" t="s">
        <v>47</v>
      </c>
      <c r="S44" s="63" t="s">
        <v>88</v>
      </c>
      <c r="T44" s="49" t="s">
        <v>71</v>
      </c>
      <c r="U44" s="213">
        <v>2153108</v>
      </c>
      <c r="V44" s="209">
        <f>+U44/K44</f>
        <v>0.99961976427241961</v>
      </c>
      <c r="W44" s="220" t="s">
        <v>19</v>
      </c>
      <c r="X44" s="206"/>
      <c r="Y44" s="133"/>
    </row>
    <row r="45" spans="1:25" ht="120" customHeight="1" x14ac:dyDescent="0.2">
      <c r="A45" s="261"/>
      <c r="B45" s="262"/>
      <c r="C45" s="257"/>
      <c r="D45" s="62" t="s">
        <v>73</v>
      </c>
      <c r="E45" s="62" t="s">
        <v>152</v>
      </c>
      <c r="F45" s="117" t="s">
        <v>212</v>
      </c>
      <c r="G45" s="207" t="s">
        <v>275</v>
      </c>
      <c r="H45" s="108">
        <v>62.54</v>
      </c>
      <c r="I45" s="98">
        <v>65.540000000000006</v>
      </c>
      <c r="J45" s="180">
        <v>60.5</v>
      </c>
      <c r="K45" s="181">
        <f>62.54+0.75</f>
        <v>63.29</v>
      </c>
      <c r="L45" s="182">
        <v>64.040000000000006</v>
      </c>
      <c r="M45" s="182">
        <f>L45+0.75</f>
        <v>64.790000000000006</v>
      </c>
      <c r="N45" s="182">
        <f>M45+0.75</f>
        <v>65.540000000000006</v>
      </c>
      <c r="O45" s="41" t="s">
        <v>82</v>
      </c>
      <c r="P45" s="42" t="s">
        <v>38</v>
      </c>
      <c r="Q45" s="41" t="s">
        <v>36</v>
      </c>
      <c r="R45" s="41" t="s">
        <v>47</v>
      </c>
      <c r="S45" s="63" t="s">
        <v>88</v>
      </c>
      <c r="T45" s="49" t="s">
        <v>71</v>
      </c>
      <c r="U45" s="213" t="s">
        <v>215</v>
      </c>
      <c r="V45" s="209"/>
      <c r="W45" s="206"/>
      <c r="X45" s="206"/>
      <c r="Y45" s="133"/>
    </row>
    <row r="46" spans="1:25" ht="132" customHeight="1" x14ac:dyDescent="0.2">
      <c r="A46" s="261"/>
      <c r="B46" s="262"/>
      <c r="C46" s="50" t="s">
        <v>188</v>
      </c>
      <c r="D46" s="62" t="s">
        <v>18</v>
      </c>
      <c r="E46" s="62" t="s">
        <v>152</v>
      </c>
      <c r="F46" s="198"/>
      <c r="G46" s="207" t="s">
        <v>275</v>
      </c>
      <c r="H46" s="66">
        <v>15972</v>
      </c>
      <c r="I46" s="66">
        <v>1271000</v>
      </c>
      <c r="J46" s="159">
        <v>550000</v>
      </c>
      <c r="K46" s="147">
        <v>269870</v>
      </c>
      <c r="L46" s="91">
        <v>370263</v>
      </c>
      <c r="M46" s="91">
        <v>472276</v>
      </c>
      <c r="N46" s="91">
        <v>550000</v>
      </c>
      <c r="O46" s="42" t="s">
        <v>135</v>
      </c>
      <c r="P46" s="42" t="s">
        <v>38</v>
      </c>
      <c r="Q46" s="42" t="s">
        <v>36</v>
      </c>
      <c r="R46" s="42" t="s">
        <v>47</v>
      </c>
      <c r="S46" s="62" t="s">
        <v>1</v>
      </c>
      <c r="T46" s="223" t="s">
        <v>1</v>
      </c>
      <c r="U46" s="215">
        <v>253099</v>
      </c>
      <c r="V46" s="209">
        <f>+U46/K46</f>
        <v>0.9378552636454589</v>
      </c>
      <c r="W46" s="220" t="s">
        <v>19</v>
      </c>
      <c r="X46" s="206"/>
      <c r="Y46" s="133"/>
    </row>
    <row r="47" spans="1:25" ht="150" customHeight="1" x14ac:dyDescent="0.2">
      <c r="A47" s="261"/>
      <c r="B47" s="262"/>
      <c r="C47" s="50" t="s">
        <v>189</v>
      </c>
      <c r="D47" s="62" t="s">
        <v>113</v>
      </c>
      <c r="E47" s="62" t="s">
        <v>152</v>
      </c>
      <c r="F47" s="198"/>
      <c r="G47" s="207"/>
      <c r="H47" s="75">
        <v>0.93179999999999996</v>
      </c>
      <c r="I47" s="78">
        <v>1</v>
      </c>
      <c r="J47" s="162">
        <v>1</v>
      </c>
      <c r="K47" s="148">
        <v>0.98799999999999999</v>
      </c>
      <c r="L47" s="92">
        <v>0.99</v>
      </c>
      <c r="M47" s="92">
        <v>0.99</v>
      </c>
      <c r="N47" s="92">
        <v>1</v>
      </c>
      <c r="O47" s="42" t="s">
        <v>44</v>
      </c>
      <c r="P47" s="42" t="s">
        <v>46</v>
      </c>
      <c r="Q47" s="42" t="s">
        <v>36</v>
      </c>
      <c r="R47" s="42" t="s">
        <v>45</v>
      </c>
      <c r="S47" s="62" t="s">
        <v>1</v>
      </c>
      <c r="T47" s="223" t="s">
        <v>1</v>
      </c>
      <c r="U47" s="218">
        <v>0.99390000000000001</v>
      </c>
      <c r="V47" s="209">
        <f>+U47/K47</f>
        <v>1.0059716599190283</v>
      </c>
      <c r="W47" s="206"/>
      <c r="X47" s="206"/>
      <c r="Y47" s="133"/>
    </row>
    <row r="48" spans="1:25" ht="105" customHeight="1" x14ac:dyDescent="0.2">
      <c r="A48" s="261"/>
      <c r="B48" s="262"/>
      <c r="C48" s="224" t="s">
        <v>190</v>
      </c>
      <c r="D48" s="62" t="s">
        <v>48</v>
      </c>
      <c r="E48" s="62" t="s">
        <v>75</v>
      </c>
      <c r="F48" s="197" t="s">
        <v>211</v>
      </c>
      <c r="G48" s="197"/>
      <c r="H48" s="63">
        <v>0</v>
      </c>
      <c r="I48" s="222">
        <v>1</v>
      </c>
      <c r="J48" s="161">
        <v>1</v>
      </c>
      <c r="K48" s="195">
        <v>0.1</v>
      </c>
      <c r="L48" s="119"/>
      <c r="M48" s="123">
        <v>0.5</v>
      </c>
      <c r="N48" s="123">
        <v>1</v>
      </c>
      <c r="O48" s="41" t="s">
        <v>15</v>
      </c>
      <c r="P48" s="41" t="s">
        <v>38</v>
      </c>
      <c r="Q48" s="41" t="s">
        <v>36</v>
      </c>
      <c r="R48" s="41" t="s">
        <v>57</v>
      </c>
      <c r="S48" s="43" t="s">
        <v>87</v>
      </c>
      <c r="T48" s="43" t="s">
        <v>87</v>
      </c>
      <c r="U48" s="248">
        <v>0.1</v>
      </c>
      <c r="V48" s="248">
        <f>+U48/K48</f>
        <v>1</v>
      </c>
      <c r="W48" s="177" t="s">
        <v>258</v>
      </c>
      <c r="X48" s="206"/>
      <c r="Y48" s="133"/>
    </row>
    <row r="49" spans="1:28" ht="375" customHeight="1" x14ac:dyDescent="0.2">
      <c r="A49" s="261" t="s">
        <v>11</v>
      </c>
      <c r="B49" s="262">
        <v>0.16</v>
      </c>
      <c r="C49" s="224" t="s">
        <v>191</v>
      </c>
      <c r="D49" s="66" t="s">
        <v>131</v>
      </c>
      <c r="E49" s="66" t="s">
        <v>75</v>
      </c>
      <c r="F49" s="199"/>
      <c r="G49" s="66"/>
      <c r="H49" s="183">
        <v>0.99</v>
      </c>
      <c r="I49" s="184">
        <v>1</v>
      </c>
      <c r="J49" s="185">
        <v>1</v>
      </c>
      <c r="K49" s="186">
        <v>0.25</v>
      </c>
      <c r="L49" s="187">
        <v>0.5</v>
      </c>
      <c r="M49" s="187">
        <v>0.75</v>
      </c>
      <c r="N49" s="187">
        <v>1</v>
      </c>
      <c r="O49" s="42"/>
      <c r="P49" s="42"/>
      <c r="Q49" s="42" t="s">
        <v>51</v>
      </c>
      <c r="R49" s="42" t="s">
        <v>25</v>
      </c>
      <c r="S49" s="62" t="s">
        <v>88</v>
      </c>
      <c r="T49" s="223" t="s">
        <v>103</v>
      </c>
      <c r="U49" s="187" t="s">
        <v>19</v>
      </c>
      <c r="V49" s="137">
        <v>0.85</v>
      </c>
      <c r="W49" s="113"/>
      <c r="X49" s="206"/>
      <c r="Y49" s="133"/>
    </row>
    <row r="50" spans="1:28" ht="60" customHeight="1" x14ac:dyDescent="0.2">
      <c r="A50" s="261"/>
      <c r="B50" s="262"/>
      <c r="C50" s="258" t="s">
        <v>192</v>
      </c>
      <c r="D50" s="127" t="s">
        <v>124</v>
      </c>
      <c r="E50" s="62" t="s">
        <v>75</v>
      </c>
      <c r="F50" s="198"/>
      <c r="G50" s="62"/>
      <c r="H50" s="66">
        <v>4000</v>
      </c>
      <c r="I50" s="66">
        <v>17500</v>
      </c>
      <c r="J50" s="159">
        <v>4500</v>
      </c>
      <c r="K50" s="172"/>
      <c r="L50" s="48"/>
      <c r="M50" s="42"/>
      <c r="N50" s="42"/>
      <c r="O50" s="42"/>
      <c r="P50" s="42"/>
      <c r="Q50" s="42" t="s">
        <v>51</v>
      </c>
      <c r="R50" s="42" t="s">
        <v>20</v>
      </c>
      <c r="S50" s="62" t="s">
        <v>89</v>
      </c>
      <c r="T50" s="223" t="s">
        <v>89</v>
      </c>
      <c r="U50" s="125">
        <v>122</v>
      </c>
      <c r="V50" s="137">
        <v>1</v>
      </c>
      <c r="W50" s="177" t="s">
        <v>235</v>
      </c>
      <c r="X50" s="206"/>
      <c r="Y50" s="133"/>
    </row>
    <row r="51" spans="1:28" ht="60" x14ac:dyDescent="0.2">
      <c r="A51" s="261"/>
      <c r="B51" s="262"/>
      <c r="C51" s="258"/>
      <c r="D51" s="62" t="s">
        <v>93</v>
      </c>
      <c r="E51" s="192" t="s">
        <v>152</v>
      </c>
      <c r="F51" s="198"/>
      <c r="G51" s="207" t="s">
        <v>276</v>
      </c>
      <c r="H51" s="66">
        <v>1489624</v>
      </c>
      <c r="I51" s="66">
        <v>1300000</v>
      </c>
      <c r="J51" s="159">
        <v>1398261</v>
      </c>
      <c r="K51" s="172"/>
      <c r="L51" s="48"/>
      <c r="M51" s="42"/>
      <c r="N51" s="42"/>
      <c r="O51" s="42"/>
      <c r="P51" s="42"/>
      <c r="Q51" s="42" t="s">
        <v>51</v>
      </c>
      <c r="R51" s="42" t="s">
        <v>20</v>
      </c>
      <c r="S51" s="62" t="s">
        <v>89</v>
      </c>
      <c r="T51" s="223" t="s">
        <v>89</v>
      </c>
      <c r="U51" s="215">
        <v>247009</v>
      </c>
      <c r="V51" s="209">
        <v>1</v>
      </c>
      <c r="W51" s="125" t="s">
        <v>223</v>
      </c>
      <c r="X51" s="206"/>
      <c r="Y51" s="133"/>
    </row>
    <row r="52" spans="1:28" ht="60" x14ac:dyDescent="0.2">
      <c r="A52" s="261"/>
      <c r="B52" s="262"/>
      <c r="C52" s="258"/>
      <c r="D52" s="249" t="s">
        <v>94</v>
      </c>
      <c r="E52" s="62" t="s">
        <v>125</v>
      </c>
      <c r="F52" s="198"/>
      <c r="G52" s="62"/>
      <c r="H52" s="62">
        <v>264033</v>
      </c>
      <c r="I52" s="66">
        <v>250000</v>
      </c>
      <c r="J52" s="159">
        <v>250915</v>
      </c>
      <c r="K52" s="172"/>
      <c r="L52" s="48"/>
      <c r="M52" s="42"/>
      <c r="N52" s="42"/>
      <c r="O52" s="42"/>
      <c r="P52" s="42"/>
      <c r="Q52" s="42" t="s">
        <v>51</v>
      </c>
      <c r="R52" s="42" t="s">
        <v>20</v>
      </c>
      <c r="S52" s="62" t="s">
        <v>89</v>
      </c>
      <c r="T52" s="223" t="s">
        <v>89</v>
      </c>
      <c r="U52" s="125">
        <v>169778</v>
      </c>
      <c r="V52" s="137">
        <v>1</v>
      </c>
      <c r="W52" s="125" t="s">
        <v>224</v>
      </c>
      <c r="X52" s="206"/>
      <c r="Y52" s="133"/>
    </row>
    <row r="53" spans="1:28" ht="60" x14ac:dyDescent="0.2">
      <c r="A53" s="261"/>
      <c r="B53" s="262"/>
      <c r="C53" s="258"/>
      <c r="D53" s="67" t="s">
        <v>95</v>
      </c>
      <c r="E53" s="192" t="s">
        <v>152</v>
      </c>
      <c r="F53" s="198"/>
      <c r="G53" s="207" t="s">
        <v>277</v>
      </c>
      <c r="H53" s="66">
        <v>1001378</v>
      </c>
      <c r="I53" s="66">
        <v>915000</v>
      </c>
      <c r="J53" s="159">
        <v>910840</v>
      </c>
      <c r="K53" s="172"/>
      <c r="L53" s="48"/>
      <c r="M53" s="42"/>
      <c r="N53" s="42"/>
      <c r="O53" s="42"/>
      <c r="P53" s="42"/>
      <c r="Q53" s="42" t="s">
        <v>51</v>
      </c>
      <c r="R53" s="42" t="s">
        <v>20</v>
      </c>
      <c r="S53" s="62" t="s">
        <v>89</v>
      </c>
      <c r="T53" s="223" t="s">
        <v>89</v>
      </c>
      <c r="U53" s="215">
        <v>252618</v>
      </c>
      <c r="V53" s="209">
        <v>1</v>
      </c>
      <c r="W53" s="125" t="s">
        <v>225</v>
      </c>
      <c r="X53" s="206"/>
      <c r="Y53" s="133"/>
    </row>
    <row r="54" spans="1:28" ht="60" x14ac:dyDescent="0.2">
      <c r="A54" s="261"/>
      <c r="B54" s="262"/>
      <c r="C54" s="258"/>
      <c r="D54" s="67" t="s">
        <v>96</v>
      </c>
      <c r="E54" s="192" t="s">
        <v>152</v>
      </c>
      <c r="F54" s="198"/>
      <c r="G54" s="207" t="s">
        <v>278</v>
      </c>
      <c r="H54" s="66">
        <v>269395</v>
      </c>
      <c r="I54" s="66">
        <v>228597</v>
      </c>
      <c r="J54" s="159">
        <v>230060</v>
      </c>
      <c r="K54" s="172"/>
      <c r="L54" s="48"/>
      <c r="M54" s="42"/>
      <c r="N54" s="42"/>
      <c r="O54" s="42"/>
      <c r="P54" s="42"/>
      <c r="Q54" s="42" t="s">
        <v>51</v>
      </c>
      <c r="R54" s="42" t="s">
        <v>20</v>
      </c>
      <c r="S54" s="62" t="s">
        <v>89</v>
      </c>
      <c r="T54" s="223" t="s">
        <v>89</v>
      </c>
      <c r="U54" s="215">
        <v>67981</v>
      </c>
      <c r="V54" s="209">
        <v>1</v>
      </c>
      <c r="W54" s="125" t="s">
        <v>226</v>
      </c>
      <c r="X54" s="206"/>
      <c r="Y54" s="133"/>
    </row>
    <row r="55" spans="1:28" ht="141" customHeight="1" x14ac:dyDescent="0.2">
      <c r="A55" s="261"/>
      <c r="B55" s="262"/>
      <c r="C55" s="258"/>
      <c r="D55" s="62" t="s">
        <v>107</v>
      </c>
      <c r="E55" s="192" t="s">
        <v>152</v>
      </c>
      <c r="F55" s="117" t="s">
        <v>211</v>
      </c>
      <c r="G55" s="207" t="s">
        <v>279</v>
      </c>
      <c r="H55" s="62">
        <v>0</v>
      </c>
      <c r="I55" s="62">
        <v>400</v>
      </c>
      <c r="J55" s="154">
        <f>+'[1] FICHA TECNICA 2- ROM'!$E$31</f>
        <v>100</v>
      </c>
      <c r="K55" s="173"/>
      <c r="L55" s="42"/>
      <c r="M55" s="42"/>
      <c r="N55" s="42"/>
      <c r="O55" s="42"/>
      <c r="P55" s="42"/>
      <c r="Q55" s="42" t="s">
        <v>51</v>
      </c>
      <c r="R55" s="42" t="s">
        <v>20</v>
      </c>
      <c r="S55" s="62" t="s">
        <v>89</v>
      </c>
      <c r="T55" s="223" t="s">
        <v>89</v>
      </c>
      <c r="U55" s="215">
        <v>45</v>
      </c>
      <c r="V55" s="209">
        <v>1</v>
      </c>
      <c r="W55" s="125" t="s">
        <v>227</v>
      </c>
      <c r="X55" s="206"/>
      <c r="Y55" s="133"/>
    </row>
    <row r="56" spans="1:28" ht="60" x14ac:dyDescent="0.2">
      <c r="A56" s="261"/>
      <c r="B56" s="262"/>
      <c r="C56" s="258"/>
      <c r="D56" s="62" t="s">
        <v>108</v>
      </c>
      <c r="E56" s="62" t="s">
        <v>152</v>
      </c>
      <c r="F56" s="117" t="s">
        <v>212</v>
      </c>
      <c r="G56" s="207" t="s">
        <v>273</v>
      </c>
      <c r="H56" s="77">
        <v>6821779</v>
      </c>
      <c r="I56" s="77">
        <v>7077412</v>
      </c>
      <c r="J56" s="163">
        <v>7017895</v>
      </c>
      <c r="K56" s="188"/>
      <c r="L56" s="60"/>
      <c r="M56" s="42"/>
      <c r="N56" s="42"/>
      <c r="O56" s="42"/>
      <c r="P56" s="42"/>
      <c r="Q56" s="42" t="s">
        <v>51</v>
      </c>
      <c r="R56" s="42" t="s">
        <v>20</v>
      </c>
      <c r="S56" s="62" t="s">
        <v>89</v>
      </c>
      <c r="T56" s="223" t="s">
        <v>89</v>
      </c>
      <c r="U56" s="215">
        <v>1887646</v>
      </c>
      <c r="V56" s="209">
        <v>1</v>
      </c>
      <c r="W56" s="129" t="s">
        <v>228</v>
      </c>
      <c r="X56" s="221"/>
      <c r="Y56" s="234"/>
    </row>
    <row r="57" spans="1:28" ht="60" x14ac:dyDescent="0.2">
      <c r="A57" s="261"/>
      <c r="B57" s="262"/>
      <c r="C57" s="258"/>
      <c r="D57" s="127" t="s">
        <v>109</v>
      </c>
      <c r="E57" s="62" t="s">
        <v>125</v>
      </c>
      <c r="F57" s="62"/>
      <c r="G57" s="62"/>
      <c r="H57" s="77">
        <v>2101663</v>
      </c>
      <c r="I57" s="77">
        <v>1647448</v>
      </c>
      <c r="J57" s="163">
        <v>1647448</v>
      </c>
      <c r="K57" s="175"/>
      <c r="L57" s="60"/>
      <c r="M57" s="42"/>
      <c r="N57" s="42"/>
      <c r="O57" s="42"/>
      <c r="P57" s="42"/>
      <c r="Q57" s="42" t="s">
        <v>51</v>
      </c>
      <c r="R57" s="42" t="s">
        <v>20</v>
      </c>
      <c r="S57" s="62" t="s">
        <v>89</v>
      </c>
      <c r="T57" s="223" t="s">
        <v>89</v>
      </c>
      <c r="U57" s="125">
        <v>678442</v>
      </c>
      <c r="V57" s="137">
        <v>1</v>
      </c>
      <c r="W57" s="129" t="s">
        <v>229</v>
      </c>
      <c r="X57" s="206"/>
      <c r="Y57" s="133"/>
    </row>
    <row r="58" spans="1:28" ht="60" x14ac:dyDescent="0.2">
      <c r="A58" s="261"/>
      <c r="B58" s="262"/>
      <c r="C58" s="258"/>
      <c r="D58" s="117" t="s">
        <v>213</v>
      </c>
      <c r="E58" s="62" t="s">
        <v>152</v>
      </c>
      <c r="F58" s="117" t="s">
        <v>212</v>
      </c>
      <c r="G58" s="207" t="s">
        <v>273</v>
      </c>
      <c r="H58" s="77">
        <v>217754</v>
      </c>
      <c r="I58" s="77">
        <v>188980</v>
      </c>
      <c r="J58" s="163">
        <v>188980</v>
      </c>
      <c r="K58" s="175"/>
      <c r="L58" s="60"/>
      <c r="M58" s="42"/>
      <c r="N58" s="42"/>
      <c r="O58" s="42"/>
      <c r="P58" s="42"/>
      <c r="Q58" s="42" t="s">
        <v>51</v>
      </c>
      <c r="R58" s="42" t="s">
        <v>20</v>
      </c>
      <c r="S58" s="62" t="s">
        <v>89</v>
      </c>
      <c r="T58" s="223" t="s">
        <v>89</v>
      </c>
      <c r="U58" s="215">
        <v>63818</v>
      </c>
      <c r="V58" s="209">
        <v>1</v>
      </c>
      <c r="W58" s="129" t="s">
        <v>230</v>
      </c>
      <c r="X58" s="206"/>
      <c r="Y58" s="133"/>
    </row>
    <row r="59" spans="1:28" ht="60" x14ac:dyDescent="0.2">
      <c r="A59" s="261"/>
      <c r="B59" s="262"/>
      <c r="C59" s="258"/>
      <c r="D59" s="62" t="s">
        <v>111</v>
      </c>
      <c r="E59" s="62" t="s">
        <v>152</v>
      </c>
      <c r="F59" s="117" t="s">
        <v>212</v>
      </c>
      <c r="G59" s="207" t="s">
        <v>273</v>
      </c>
      <c r="H59" s="77">
        <v>3212494</v>
      </c>
      <c r="I59" s="77">
        <v>2728511</v>
      </c>
      <c r="J59" s="163">
        <v>2728511</v>
      </c>
      <c r="K59" s="175"/>
      <c r="L59" s="60"/>
      <c r="M59" s="42"/>
      <c r="N59" s="42"/>
      <c r="O59" s="42"/>
      <c r="P59" s="42"/>
      <c r="Q59" s="42" t="s">
        <v>51</v>
      </c>
      <c r="R59" s="42" t="s">
        <v>20</v>
      </c>
      <c r="S59" s="62" t="s">
        <v>89</v>
      </c>
      <c r="T59" s="223" t="s">
        <v>89</v>
      </c>
      <c r="U59" s="215">
        <v>537321</v>
      </c>
      <c r="V59" s="209">
        <v>1</v>
      </c>
      <c r="W59" s="129" t="s">
        <v>231</v>
      </c>
      <c r="X59" s="206"/>
      <c r="Y59" s="133"/>
    </row>
    <row r="60" spans="1:28" ht="60" x14ac:dyDescent="0.2">
      <c r="A60" s="261"/>
      <c r="B60" s="262"/>
      <c r="C60" s="258"/>
      <c r="D60" s="62" t="s">
        <v>112</v>
      </c>
      <c r="E60" s="62" t="s">
        <v>152</v>
      </c>
      <c r="F60" s="117" t="s">
        <v>212</v>
      </c>
      <c r="G60" s="207" t="s">
        <v>273</v>
      </c>
      <c r="H60" s="77">
        <v>936457</v>
      </c>
      <c r="I60" s="77">
        <v>886991</v>
      </c>
      <c r="J60" s="163">
        <v>886991</v>
      </c>
      <c r="K60" s="175"/>
      <c r="L60" s="60"/>
      <c r="M60" s="42"/>
      <c r="N60" s="42"/>
      <c r="O60" s="42"/>
      <c r="P60" s="42"/>
      <c r="Q60" s="42" t="s">
        <v>51</v>
      </c>
      <c r="R60" s="42" t="s">
        <v>20</v>
      </c>
      <c r="S60" s="62" t="s">
        <v>89</v>
      </c>
      <c r="T60" s="223" t="s">
        <v>89</v>
      </c>
      <c r="U60" s="215">
        <v>172290</v>
      </c>
      <c r="V60" s="209">
        <v>1</v>
      </c>
      <c r="W60" s="129" t="s">
        <v>232</v>
      </c>
      <c r="X60" s="125"/>
      <c r="Y60" s="134"/>
      <c r="Z60" s="133"/>
      <c r="AA60" s="133"/>
      <c r="AB60" s="133"/>
    </row>
    <row r="61" spans="1:28" ht="60" x14ac:dyDescent="0.2">
      <c r="A61" s="261"/>
      <c r="B61" s="262"/>
      <c r="C61" s="258"/>
      <c r="D61" s="62" t="s">
        <v>128</v>
      </c>
      <c r="E61" s="192" t="s">
        <v>152</v>
      </c>
      <c r="F61" s="117" t="s">
        <v>211</v>
      </c>
      <c r="G61" s="207" t="s">
        <v>279</v>
      </c>
      <c r="H61" s="62">
        <v>0</v>
      </c>
      <c r="I61" s="62">
        <v>40</v>
      </c>
      <c r="J61" s="154">
        <v>10</v>
      </c>
      <c r="K61" s="173"/>
      <c r="L61" s="42"/>
      <c r="M61" s="42"/>
      <c r="N61" s="42"/>
      <c r="O61" s="42"/>
      <c r="P61" s="42"/>
      <c r="Q61" s="42" t="s">
        <v>51</v>
      </c>
      <c r="R61" s="42" t="s">
        <v>20</v>
      </c>
      <c r="S61" s="62" t="s">
        <v>89</v>
      </c>
      <c r="T61" s="223" t="s">
        <v>89</v>
      </c>
      <c r="U61" s="215" t="s">
        <v>215</v>
      </c>
      <c r="V61" s="209"/>
      <c r="W61" s="189" t="s">
        <v>233</v>
      </c>
      <c r="X61" s="206"/>
      <c r="Y61" s="133"/>
    </row>
    <row r="62" spans="1:28" ht="75" customHeight="1" x14ac:dyDescent="0.2">
      <c r="A62" s="261"/>
      <c r="B62" s="262"/>
      <c r="C62" s="258" t="s">
        <v>193</v>
      </c>
      <c r="D62" s="62" t="s">
        <v>150</v>
      </c>
      <c r="E62" s="62" t="s">
        <v>75</v>
      </c>
      <c r="F62" s="198"/>
      <c r="G62" s="62"/>
      <c r="H62" s="250">
        <v>1</v>
      </c>
      <c r="I62" s="250">
        <v>1</v>
      </c>
      <c r="J62" s="251"/>
      <c r="K62" s="252" t="s">
        <v>19</v>
      </c>
      <c r="L62" s="184">
        <v>0.5</v>
      </c>
      <c r="M62" s="184">
        <v>0.5</v>
      </c>
      <c r="N62" s="253" t="s">
        <v>19</v>
      </c>
      <c r="O62" s="59"/>
      <c r="P62" s="42"/>
      <c r="Q62" s="42" t="s">
        <v>51</v>
      </c>
      <c r="R62" s="42" t="s">
        <v>50</v>
      </c>
      <c r="S62" s="62" t="s">
        <v>88</v>
      </c>
      <c r="T62" s="223" t="s">
        <v>151</v>
      </c>
      <c r="U62" s="184" t="s">
        <v>215</v>
      </c>
      <c r="V62" s="137"/>
      <c r="W62" s="184"/>
      <c r="X62" s="206"/>
      <c r="Y62" s="133"/>
    </row>
    <row r="63" spans="1:28" ht="75" x14ac:dyDescent="0.2">
      <c r="A63" s="261"/>
      <c r="B63" s="262"/>
      <c r="C63" s="258"/>
      <c r="D63" s="62" t="s">
        <v>150</v>
      </c>
      <c r="E63" s="62" t="s">
        <v>75</v>
      </c>
      <c r="F63" s="198"/>
      <c r="G63" s="62"/>
      <c r="H63" s="78">
        <v>0</v>
      </c>
      <c r="I63" s="78">
        <v>1</v>
      </c>
      <c r="J63" s="162">
        <v>1</v>
      </c>
      <c r="K63" s="149">
        <v>0.25</v>
      </c>
      <c r="L63" s="124">
        <v>0.25</v>
      </c>
      <c r="M63" s="124">
        <v>0.25</v>
      </c>
      <c r="N63" s="124">
        <v>0.25</v>
      </c>
      <c r="O63" s="59"/>
      <c r="P63" s="42"/>
      <c r="Q63" s="42" t="s">
        <v>51</v>
      </c>
      <c r="R63" s="42" t="s">
        <v>50</v>
      </c>
      <c r="S63" s="62" t="s">
        <v>89</v>
      </c>
      <c r="T63" s="112" t="s">
        <v>87</v>
      </c>
      <c r="U63" s="138">
        <v>0.25</v>
      </c>
      <c r="V63" s="137">
        <f>+U63/K63</f>
        <v>1</v>
      </c>
      <c r="W63" s="138" t="s">
        <v>245</v>
      </c>
      <c r="X63" s="206"/>
      <c r="Y63" s="133"/>
    </row>
    <row r="64" spans="1:28" ht="90" x14ac:dyDescent="0.2">
      <c r="A64" s="261"/>
      <c r="B64" s="262"/>
      <c r="C64" s="258"/>
      <c r="D64" s="62" t="s">
        <v>150</v>
      </c>
      <c r="E64" s="62" t="s">
        <v>75</v>
      </c>
      <c r="F64" s="198"/>
      <c r="G64" s="62"/>
      <c r="H64" s="78">
        <v>0</v>
      </c>
      <c r="I64" s="78">
        <v>1</v>
      </c>
      <c r="J64" s="162">
        <v>1</v>
      </c>
      <c r="K64" s="150">
        <v>1</v>
      </c>
      <c r="L64" s="78">
        <v>1</v>
      </c>
      <c r="M64" s="78">
        <v>1</v>
      </c>
      <c r="N64" s="78">
        <v>1</v>
      </c>
      <c r="O64" s="59"/>
      <c r="P64" s="42"/>
      <c r="Q64" s="42" t="s">
        <v>51</v>
      </c>
      <c r="R64" s="42" t="s">
        <v>50</v>
      </c>
      <c r="S64" s="62" t="s">
        <v>1</v>
      </c>
      <c r="T64" s="112" t="s">
        <v>91</v>
      </c>
      <c r="U64" s="114">
        <v>1</v>
      </c>
      <c r="V64" s="137">
        <f>+U64/K64</f>
        <v>1</v>
      </c>
      <c r="W64" s="114" t="s">
        <v>210</v>
      </c>
      <c r="X64" s="206"/>
      <c r="Y64" s="133"/>
    </row>
    <row r="65" spans="1:25" ht="75" x14ac:dyDescent="0.25">
      <c r="A65" s="261"/>
      <c r="B65" s="262"/>
      <c r="C65" s="258"/>
      <c r="D65" s="127" t="s">
        <v>150</v>
      </c>
      <c r="E65" s="62" t="s">
        <v>75</v>
      </c>
      <c r="F65" s="197" t="s">
        <v>211</v>
      </c>
      <c r="G65" s="197"/>
      <c r="H65" s="78">
        <v>0</v>
      </c>
      <c r="I65" s="78">
        <v>1</v>
      </c>
      <c r="J65" s="162">
        <v>1</v>
      </c>
      <c r="K65" s="176"/>
      <c r="L65" s="59"/>
      <c r="M65" s="59"/>
      <c r="N65" s="59"/>
      <c r="O65" s="59"/>
      <c r="P65" s="42"/>
      <c r="Q65" s="42" t="s">
        <v>51</v>
      </c>
      <c r="R65" s="42" t="s">
        <v>50</v>
      </c>
      <c r="S65" s="43" t="s">
        <v>87</v>
      </c>
      <c r="T65" s="43" t="s">
        <v>87</v>
      </c>
      <c r="U65" s="130">
        <v>4.2500000000000003E-2</v>
      </c>
      <c r="V65" s="137">
        <v>1</v>
      </c>
      <c r="W65" s="131" t="s">
        <v>234</v>
      </c>
      <c r="X65" s="206"/>
      <c r="Y65" s="133"/>
    </row>
    <row r="66" spans="1:25" ht="75" x14ac:dyDescent="0.2">
      <c r="A66" s="261"/>
      <c r="B66" s="262"/>
      <c r="C66" s="258"/>
      <c r="D66" s="62" t="s">
        <v>150</v>
      </c>
      <c r="E66" s="62" t="s">
        <v>75</v>
      </c>
      <c r="F66" s="198"/>
      <c r="G66" s="62"/>
      <c r="H66" s="78">
        <v>0</v>
      </c>
      <c r="I66" s="78">
        <v>1</v>
      </c>
      <c r="J66" s="162">
        <v>1</v>
      </c>
      <c r="K66" s="176"/>
      <c r="L66" s="59"/>
      <c r="M66" s="59"/>
      <c r="N66" s="59"/>
      <c r="O66" s="59"/>
      <c r="P66" s="62"/>
      <c r="Q66" s="62" t="s">
        <v>51</v>
      </c>
      <c r="R66" s="62" t="s">
        <v>50</v>
      </c>
      <c r="S66" s="62" t="s">
        <v>91</v>
      </c>
      <c r="T66" s="223" t="s">
        <v>90</v>
      </c>
      <c r="U66" s="138" t="s">
        <v>215</v>
      </c>
      <c r="V66" s="137"/>
      <c r="W66" s="59"/>
      <c r="X66" s="254"/>
      <c r="Y66" s="133"/>
    </row>
    <row r="67" spans="1:25" ht="45" x14ac:dyDescent="0.2">
      <c r="A67" s="261"/>
      <c r="B67" s="262"/>
      <c r="C67" s="258"/>
      <c r="D67" s="152" t="s">
        <v>150</v>
      </c>
      <c r="E67" s="62" t="s">
        <v>75</v>
      </c>
      <c r="F67" s="198"/>
      <c r="G67" s="62"/>
      <c r="H67" s="78">
        <v>0</v>
      </c>
      <c r="I67" s="78">
        <v>1</v>
      </c>
      <c r="J67" s="162">
        <v>1</v>
      </c>
      <c r="K67" s="150">
        <v>1</v>
      </c>
      <c r="L67" s="78">
        <v>1</v>
      </c>
      <c r="M67" s="78">
        <v>1</v>
      </c>
      <c r="N67" s="78">
        <v>1</v>
      </c>
      <c r="O67" s="113"/>
      <c r="P67" s="113"/>
      <c r="Q67" s="113"/>
      <c r="R67" s="113"/>
      <c r="S67" s="223" t="s">
        <v>1</v>
      </c>
      <c r="T67" s="223" t="s">
        <v>1</v>
      </c>
      <c r="U67" s="137">
        <v>1</v>
      </c>
      <c r="V67" s="137">
        <v>1</v>
      </c>
      <c r="W67" s="113"/>
      <c r="X67" s="206"/>
      <c r="Y67" s="133"/>
    </row>
    <row r="68" spans="1:25" ht="15" x14ac:dyDescent="0.2">
      <c r="A68" s="113"/>
      <c r="B68" s="113"/>
      <c r="C68" s="113"/>
      <c r="D68" s="113"/>
      <c r="E68" s="113"/>
      <c r="F68" s="113"/>
      <c r="G68" s="113"/>
      <c r="H68" s="113"/>
      <c r="I68" s="113"/>
      <c r="J68" s="113"/>
      <c r="K68" s="113"/>
      <c r="L68" s="113"/>
      <c r="M68" s="113"/>
      <c r="N68" s="113"/>
      <c r="O68" s="113"/>
      <c r="P68" s="113"/>
      <c r="Q68" s="113"/>
      <c r="R68" s="113"/>
      <c r="S68" s="113"/>
      <c r="T68" s="113"/>
      <c r="U68" s="113"/>
      <c r="V68" s="255">
        <f>AVERAGE(V5:V67)</f>
        <v>1.0284571219940044</v>
      </c>
      <c r="W68" s="113"/>
      <c r="X68" s="206"/>
      <c r="Y68" s="133"/>
    </row>
    <row r="69" spans="1:25" x14ac:dyDescent="0.2">
      <c r="D69" s="133"/>
      <c r="U69" s="219"/>
      <c r="V69" s="219"/>
      <c r="X69" s="133"/>
      <c r="Y69" s="133"/>
    </row>
    <row r="70" spans="1:25" x14ac:dyDescent="0.2">
      <c r="D70" s="133"/>
      <c r="U70" s="219"/>
      <c r="V70" s="219"/>
      <c r="X70" s="133"/>
      <c r="Y70" s="133"/>
    </row>
    <row r="71" spans="1:25" x14ac:dyDescent="0.2">
      <c r="D71" s="133"/>
      <c r="U71" s="219"/>
      <c r="V71" s="219"/>
      <c r="X71" s="133"/>
      <c r="Y71" s="133"/>
    </row>
    <row r="72" spans="1:25" x14ac:dyDescent="0.2">
      <c r="D72" s="133"/>
      <c r="U72" s="219"/>
      <c r="V72" s="219"/>
      <c r="X72" s="133"/>
      <c r="Y72" s="133"/>
    </row>
    <row r="73" spans="1:25" x14ac:dyDescent="0.2">
      <c r="D73" s="133"/>
      <c r="U73" s="219"/>
      <c r="V73" s="219"/>
      <c r="X73" s="133"/>
      <c r="Y73" s="133"/>
    </row>
    <row r="74" spans="1:25" x14ac:dyDescent="0.2">
      <c r="D74" s="133"/>
      <c r="U74" s="219"/>
      <c r="V74" s="219"/>
      <c r="X74" s="133"/>
      <c r="Y74" s="133"/>
    </row>
    <row r="75" spans="1:25" x14ac:dyDescent="0.2">
      <c r="D75" s="133"/>
      <c r="U75" s="219"/>
      <c r="V75" s="219"/>
      <c r="X75" s="133"/>
      <c r="Y75" s="133"/>
    </row>
    <row r="76" spans="1:25" x14ac:dyDescent="0.2">
      <c r="D76" s="133"/>
      <c r="U76" s="219"/>
      <c r="V76" s="219"/>
      <c r="X76" s="133"/>
      <c r="Y76" s="133"/>
    </row>
    <row r="77" spans="1:25" x14ac:dyDescent="0.2">
      <c r="D77" s="133"/>
      <c r="U77" s="219"/>
      <c r="V77" s="219"/>
      <c r="X77" s="133"/>
      <c r="Y77" s="133"/>
    </row>
    <row r="78" spans="1:25" x14ac:dyDescent="0.2">
      <c r="D78" s="133"/>
      <c r="U78" s="219"/>
      <c r="V78" s="219"/>
      <c r="X78" s="133"/>
      <c r="Y78" s="133"/>
    </row>
    <row r="79" spans="1:25" x14ac:dyDescent="0.2">
      <c r="D79" s="133"/>
      <c r="U79" s="219"/>
      <c r="V79" s="219"/>
      <c r="X79" s="133"/>
      <c r="Y79" s="133"/>
    </row>
    <row r="80" spans="1:25" x14ac:dyDescent="0.2">
      <c r="D80" s="133"/>
      <c r="U80" s="219"/>
      <c r="V80" s="219"/>
      <c r="X80" s="133"/>
      <c r="Y80" s="133"/>
    </row>
    <row r="81" spans="24:25" x14ac:dyDescent="0.2">
      <c r="X81" s="133"/>
      <c r="Y81" s="133"/>
    </row>
    <row r="82" spans="24:25" x14ac:dyDescent="0.2">
      <c r="X82" s="133"/>
      <c r="Y82" s="133"/>
    </row>
    <row r="83" spans="24:25" x14ac:dyDescent="0.2">
      <c r="X83" s="133"/>
      <c r="Y83" s="133"/>
    </row>
    <row r="84" spans="24:25" x14ac:dyDescent="0.2">
      <c r="X84" s="133"/>
      <c r="Y84" s="133"/>
    </row>
    <row r="85" spans="24:25" x14ac:dyDescent="0.2">
      <c r="X85" s="133"/>
      <c r="Y85" s="133"/>
    </row>
    <row r="86" spans="24:25" x14ac:dyDescent="0.2">
      <c r="X86" s="133"/>
      <c r="Y86" s="133"/>
    </row>
    <row r="87" spans="24:25" x14ac:dyDescent="0.2">
      <c r="X87" s="133"/>
      <c r="Y87" s="133"/>
    </row>
    <row r="88" spans="24:25" x14ac:dyDescent="0.2">
      <c r="X88" s="133"/>
      <c r="Y88" s="133"/>
    </row>
    <row r="89" spans="24:25" x14ac:dyDescent="0.2">
      <c r="X89" s="133"/>
      <c r="Y89" s="133"/>
    </row>
    <row r="90" spans="24:25" x14ac:dyDescent="0.2">
      <c r="X90" s="133"/>
      <c r="Y90" s="133"/>
    </row>
    <row r="91" spans="24:25" x14ac:dyDescent="0.2">
      <c r="X91" s="133"/>
      <c r="Y91" s="133"/>
    </row>
    <row r="92" spans="24:25" x14ac:dyDescent="0.2">
      <c r="X92" s="133"/>
      <c r="Y92" s="133"/>
    </row>
    <row r="93" spans="24:25" x14ac:dyDescent="0.2">
      <c r="X93" s="133"/>
      <c r="Y93" s="133"/>
    </row>
    <row r="94" spans="24:25" x14ac:dyDescent="0.2">
      <c r="X94" s="133"/>
      <c r="Y94" s="133"/>
    </row>
  </sheetData>
  <autoFilter ref="A4:W68"/>
  <mergeCells count="20">
    <mergeCell ref="A2:X2"/>
    <mergeCell ref="U3:X3"/>
    <mergeCell ref="A41:A48"/>
    <mergeCell ref="B41:B48"/>
    <mergeCell ref="C43:C45"/>
    <mergeCell ref="C50:C61"/>
    <mergeCell ref="C62:C67"/>
    <mergeCell ref="B49:B67"/>
    <mergeCell ref="A49:A67"/>
    <mergeCell ref="K3:T3"/>
    <mergeCell ref="A24:A40"/>
    <mergeCell ref="B24:B40"/>
    <mergeCell ref="C25:C26"/>
    <mergeCell ref="C30:C34"/>
    <mergeCell ref="C37:C40"/>
    <mergeCell ref="A5:A7"/>
    <mergeCell ref="B5:B7"/>
    <mergeCell ref="C6:C7"/>
    <mergeCell ref="A8:A23"/>
    <mergeCell ref="B8:B23"/>
  </mergeCells>
  <pageMargins left="0" right="0" top="0.74803149606299213" bottom="0.74803149606299213" header="0.31496062992125984" footer="0.31496062992125984"/>
  <pageSetup paperSize="14" scale="65" orientation="landscape" r:id="rId1"/>
  <headerFooter>
    <oddFooter>Página &amp;P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19" workbookViewId="0">
      <selection activeCell="F27" sqref="F27"/>
    </sheetView>
  </sheetViews>
  <sheetFormatPr baseColWidth="10" defaultRowHeight="12.75" x14ac:dyDescent="0.2"/>
  <sheetData>
    <row r="1" spans="1:6" ht="30" x14ac:dyDescent="0.2">
      <c r="A1" s="137" t="e">
        <f>+#REF!/#REF!</f>
        <v>#REF!</v>
      </c>
      <c r="B1" s="137" t="e">
        <f>+A1/#REF!</f>
        <v>#REF!</v>
      </c>
      <c r="C1" s="62" t="s">
        <v>152</v>
      </c>
      <c r="D1" s="62" t="s">
        <v>75</v>
      </c>
      <c r="E1" s="61" t="s">
        <v>125</v>
      </c>
      <c r="F1" s="167"/>
    </row>
    <row r="2" spans="1:6" ht="30" x14ac:dyDescent="0.2">
      <c r="A2" s="137" t="e">
        <f>+#REF!/#REF!</f>
        <v>#REF!</v>
      </c>
      <c r="B2" s="137"/>
      <c r="C2" s="62" t="s">
        <v>152</v>
      </c>
      <c r="D2" s="62" t="s">
        <v>75</v>
      </c>
      <c r="E2" s="62" t="s">
        <v>125</v>
      </c>
      <c r="F2" s="168"/>
    </row>
    <row r="3" spans="1:6" ht="30" x14ac:dyDescent="0.2">
      <c r="A3" s="137" t="e">
        <f>+#REF!/#REF!</f>
        <v>#REF!</v>
      </c>
      <c r="B3" s="94"/>
      <c r="C3" s="62" t="s">
        <v>152</v>
      </c>
      <c r="D3" s="66" t="s">
        <v>75</v>
      </c>
      <c r="E3" s="62" t="s">
        <v>125</v>
      </c>
      <c r="F3" s="169"/>
    </row>
    <row r="4" spans="1:6" ht="30" x14ac:dyDescent="0.2">
      <c r="A4" s="137" t="e">
        <f>+#REF!/#REF!</f>
        <v>#REF!</v>
      </c>
      <c r="B4" s="151"/>
      <c r="C4" s="62" t="s">
        <v>152</v>
      </c>
      <c r="D4" s="62" t="s">
        <v>75</v>
      </c>
      <c r="E4" s="62" t="s">
        <v>125</v>
      </c>
      <c r="F4" s="167"/>
    </row>
    <row r="5" spans="1:6" ht="30" x14ac:dyDescent="0.2">
      <c r="A5" s="137" t="e">
        <f>+#REF!/#REF!</f>
        <v>#REF!</v>
      </c>
      <c r="B5" s="137"/>
      <c r="C5" s="139" t="s">
        <v>247</v>
      </c>
      <c r="D5" s="62" t="s">
        <v>75</v>
      </c>
      <c r="E5" s="62" t="s">
        <v>125</v>
      </c>
      <c r="F5" s="167"/>
    </row>
    <row r="6" spans="1:6" ht="30" x14ac:dyDescent="0.2">
      <c r="A6" s="137" t="e">
        <f>+#REF!/#REF!</f>
        <v>#REF!</v>
      </c>
      <c r="B6" s="137"/>
      <c r="C6" s="62" t="s">
        <v>152</v>
      </c>
      <c r="D6" s="62" t="s">
        <v>75</v>
      </c>
      <c r="E6" s="62" t="s">
        <v>125</v>
      </c>
      <c r="F6" s="167"/>
    </row>
    <row r="7" spans="1:6" ht="30" x14ac:dyDescent="0.2">
      <c r="A7" s="137" t="e">
        <f>+#REF!/#REF!</f>
        <v>#REF!</v>
      </c>
      <c r="B7" s="137"/>
      <c r="C7" s="62" t="s">
        <v>152</v>
      </c>
      <c r="D7" s="62" t="s">
        <v>75</v>
      </c>
      <c r="E7" s="62" t="s">
        <v>125</v>
      </c>
      <c r="F7" s="167"/>
    </row>
    <row r="8" spans="1:6" ht="30" x14ac:dyDescent="0.2">
      <c r="A8" s="137" t="e">
        <f>+#REF!/#REF!</f>
        <v>#REF!</v>
      </c>
      <c r="B8" s="137" t="e">
        <f>+A8/#REF!</f>
        <v>#REF!</v>
      </c>
      <c r="C8" s="62" t="s">
        <v>152</v>
      </c>
      <c r="D8" s="62" t="s">
        <v>75</v>
      </c>
      <c r="E8" s="62" t="s">
        <v>125</v>
      </c>
      <c r="F8" s="167"/>
    </row>
    <row r="9" spans="1:6" ht="30" x14ac:dyDescent="0.2">
      <c r="A9" s="137" t="e">
        <f>+#REF!/#REF!</f>
        <v>#REF!</v>
      </c>
      <c r="B9" s="137" t="e">
        <f>+A9/#REF!</f>
        <v>#REF!</v>
      </c>
      <c r="C9" s="62" t="s">
        <v>152</v>
      </c>
      <c r="D9" s="62" t="s">
        <v>75</v>
      </c>
      <c r="E9" s="62" t="s">
        <v>125</v>
      </c>
      <c r="F9" s="167"/>
    </row>
    <row r="10" spans="1:6" ht="30" x14ac:dyDescent="0.2">
      <c r="A10" s="137" t="e">
        <f>+#REF!/#REF!</f>
        <v>#REF!</v>
      </c>
      <c r="B10" s="137"/>
      <c r="C10" s="62" t="s">
        <v>152</v>
      </c>
      <c r="D10" s="62" t="s">
        <v>75</v>
      </c>
      <c r="E10" s="62" t="s">
        <v>125</v>
      </c>
      <c r="F10" s="167"/>
    </row>
    <row r="11" spans="1:6" ht="30" x14ac:dyDescent="0.2">
      <c r="A11" s="137" t="e">
        <f>+#REF!/#REF!</f>
        <v>#REF!</v>
      </c>
      <c r="B11" s="137" t="e">
        <f>+A11/#REF!</f>
        <v>#REF!</v>
      </c>
      <c r="C11" s="62" t="s">
        <v>152</v>
      </c>
      <c r="E11" s="62" t="s">
        <v>125</v>
      </c>
      <c r="F11" s="170"/>
    </row>
    <row r="12" spans="1:6" ht="30" x14ac:dyDescent="0.2">
      <c r="A12" s="137" t="e">
        <f>+#REF!/#REF!</f>
        <v>#REF!</v>
      </c>
      <c r="B12" s="137" t="e">
        <f>+A12/#REF!</f>
        <v>#REF!</v>
      </c>
      <c r="C12" s="62" t="s">
        <v>152</v>
      </c>
      <c r="E12" s="62" t="s">
        <v>125</v>
      </c>
      <c r="F12" s="171"/>
    </row>
    <row r="13" spans="1:6" ht="30" x14ac:dyDescent="0.2">
      <c r="A13" s="137" t="e">
        <f>+#REF!/#REF!</f>
        <v>#REF!</v>
      </c>
      <c r="B13" s="137" t="e">
        <f>+A13/#REF!</f>
        <v>#REF!</v>
      </c>
      <c r="C13" s="62" t="s">
        <v>152</v>
      </c>
      <c r="E13" s="62" t="s">
        <v>125</v>
      </c>
      <c r="F13" s="172"/>
    </row>
    <row r="14" spans="1:6" ht="30" x14ac:dyDescent="0.2">
      <c r="A14" s="137" t="e">
        <f>+#REF!/#REF!</f>
        <v>#REF!</v>
      </c>
      <c r="B14" s="137" t="e">
        <f>+A14/#REF!</f>
        <v>#REF!</v>
      </c>
      <c r="C14" s="62" t="s">
        <v>152</v>
      </c>
      <c r="E14" s="62" t="s">
        <v>125</v>
      </c>
      <c r="F14" s="172"/>
    </row>
    <row r="15" spans="1:6" ht="30" x14ac:dyDescent="0.2">
      <c r="A15" s="137" t="e">
        <f>+#REF!/#REF!</f>
        <v>#REF!</v>
      </c>
      <c r="B15" s="137"/>
      <c r="C15" s="62" t="s">
        <v>152</v>
      </c>
      <c r="E15" s="62" t="s">
        <v>125</v>
      </c>
      <c r="F15" s="172"/>
    </row>
    <row r="16" spans="1:6" ht="30" x14ac:dyDescent="0.2">
      <c r="A16" s="137" t="e">
        <f>+#REF!/#REF!</f>
        <v>#REF!</v>
      </c>
      <c r="B16" s="137" t="e">
        <f>+A16/#REF!</f>
        <v>#REF!</v>
      </c>
      <c r="C16" s="62" t="s">
        <v>152</v>
      </c>
      <c r="E16" s="62" t="s">
        <v>125</v>
      </c>
      <c r="F16" s="172"/>
    </row>
    <row r="17" spans="1:6" ht="30" x14ac:dyDescent="0.2">
      <c r="A17" s="137" t="e">
        <f>+#REF!/#REF!</f>
        <v>#REF!</v>
      </c>
      <c r="B17" s="137" t="e">
        <f>+A17/#REF!</f>
        <v>#REF!</v>
      </c>
      <c r="C17" s="62" t="s">
        <v>152</v>
      </c>
      <c r="E17" s="62" t="s">
        <v>125</v>
      </c>
      <c r="F17" s="172"/>
    </row>
    <row r="18" spans="1:6" ht="30" x14ac:dyDescent="0.2">
      <c r="A18" s="137" t="e">
        <f>+#REF!/#REF!</f>
        <v>#REF!</v>
      </c>
      <c r="B18" s="137" t="e">
        <f>+A18/#REF!</f>
        <v>#REF!</v>
      </c>
      <c r="C18" s="62" t="s">
        <v>152</v>
      </c>
      <c r="E18" s="62" t="s">
        <v>125</v>
      </c>
      <c r="F18" s="173"/>
    </row>
    <row r="19" spans="1:6" ht="30" x14ac:dyDescent="0.2">
      <c r="A19" s="137" t="e">
        <f>+#REF!/#REF!</f>
        <v>#REF!</v>
      </c>
      <c r="B19" s="137" t="e">
        <f>+A19/#REF!</f>
        <v>#REF!</v>
      </c>
      <c r="C19" s="62" t="s">
        <v>152</v>
      </c>
      <c r="E19" s="62" t="s">
        <v>125</v>
      </c>
      <c r="F19" s="174"/>
    </row>
    <row r="20" spans="1:6" ht="30" x14ac:dyDescent="0.2">
      <c r="A20" s="137" t="e">
        <f>+#REF!/#REF!</f>
        <v>#REF!</v>
      </c>
      <c r="B20" s="137" t="e">
        <f>+A20/#REF!</f>
        <v>#REF!</v>
      </c>
      <c r="C20" s="62" t="s">
        <v>152</v>
      </c>
      <c r="E20" s="62" t="s">
        <v>125</v>
      </c>
      <c r="F20" s="175"/>
    </row>
    <row r="21" spans="1:6" ht="30" x14ac:dyDescent="0.2">
      <c r="A21" s="137" t="e">
        <f>+#REF!/#REF!</f>
        <v>#REF!</v>
      </c>
      <c r="B21" s="137"/>
      <c r="C21" s="62" t="s">
        <v>152</v>
      </c>
      <c r="E21" s="62" t="s">
        <v>125</v>
      </c>
      <c r="F21" s="175"/>
    </row>
    <row r="22" spans="1:6" ht="30" x14ac:dyDescent="0.2">
      <c r="A22" s="166">
        <v>1</v>
      </c>
      <c r="B22" s="137"/>
      <c r="C22" s="62" t="s">
        <v>152</v>
      </c>
      <c r="E22" s="62" t="s">
        <v>125</v>
      </c>
      <c r="F22" s="175"/>
    </row>
    <row r="23" spans="1:6" ht="30" x14ac:dyDescent="0.2">
      <c r="A23" s="166" t="e">
        <f>+#REF!/#REF!</f>
        <v>#REF!</v>
      </c>
      <c r="B23" s="137" t="e">
        <f>+A23/#REF!</f>
        <v>#REF!</v>
      </c>
      <c r="C23" s="62" t="s">
        <v>152</v>
      </c>
      <c r="F23" s="175"/>
    </row>
    <row r="24" spans="1:6" ht="30" x14ac:dyDescent="0.2">
      <c r="A24" s="137" t="e">
        <f>+#REF!/#REF!</f>
        <v>#REF!</v>
      </c>
      <c r="B24" s="137"/>
      <c r="C24" s="62" t="s">
        <v>152</v>
      </c>
      <c r="F24" s="173"/>
    </row>
    <row r="25" spans="1:6" ht="30" x14ac:dyDescent="0.2">
      <c r="A25" s="137" t="e">
        <f>+#REF!/#REF!</f>
        <v>#REF!</v>
      </c>
      <c r="B25" s="137" t="e">
        <f>+A25/#REF!</f>
        <v>#REF!</v>
      </c>
      <c r="C25" s="62" t="s">
        <v>152</v>
      </c>
      <c r="F25" s="176"/>
    </row>
    <row r="26" spans="1:6" ht="30" x14ac:dyDescent="0.2">
      <c r="A26" s="137" t="e">
        <f>+#REF!/#REF!</f>
        <v>#REF!</v>
      </c>
      <c r="B26" s="137" t="e">
        <f>+A26/#REF!</f>
        <v>#REF!</v>
      </c>
      <c r="C26" s="62" t="s">
        <v>152</v>
      </c>
      <c r="F26" s="176"/>
    </row>
    <row r="27" spans="1:6" ht="30" x14ac:dyDescent="0.2">
      <c r="A27" s="137" t="e">
        <f>+#REF!/#REF!</f>
        <v>#REF!</v>
      </c>
      <c r="B27" s="137" t="e">
        <f>+A27/#REF!</f>
        <v>#REF!</v>
      </c>
      <c r="C27" s="62" t="s">
        <v>152</v>
      </c>
      <c r="F27" s="176"/>
    </row>
    <row r="28" spans="1:6" ht="30" x14ac:dyDescent="0.2">
      <c r="A28" s="137">
        <v>0.85</v>
      </c>
      <c r="B28" s="137" t="e">
        <f>+A28/#REF!</f>
        <v>#REF!</v>
      </c>
      <c r="C28" s="62" t="s">
        <v>152</v>
      </c>
    </row>
    <row r="29" spans="1:6" ht="30" x14ac:dyDescent="0.2">
      <c r="A29" s="137" t="e">
        <f>+#REF!/#REF!</f>
        <v>#REF!</v>
      </c>
      <c r="B29" s="137" t="e">
        <f>+A29/#REF!</f>
        <v>#REF!</v>
      </c>
      <c r="C29" s="62" t="s">
        <v>152</v>
      </c>
    </row>
    <row r="30" spans="1:6" ht="30" x14ac:dyDescent="0.2">
      <c r="A30" s="137" t="e">
        <f>+#REF!/#REF!</f>
        <v>#REF!</v>
      </c>
      <c r="B30" s="137" t="e">
        <f>+A30/#REF!</f>
        <v>#REF!</v>
      </c>
      <c r="C30" s="62" t="s">
        <v>152</v>
      </c>
    </row>
    <row r="31" spans="1:6" ht="30" x14ac:dyDescent="0.2">
      <c r="A31" s="137" t="e">
        <f>+#REF!/#REF!</f>
        <v>#REF!</v>
      </c>
      <c r="B31" s="137" t="e">
        <f>+A31/#REF!</f>
        <v>#REF!</v>
      </c>
      <c r="C31" s="62" t="s">
        <v>152</v>
      </c>
      <c r="D31">
        <v>31</v>
      </c>
    </row>
    <row r="32" spans="1:6" ht="15" x14ac:dyDescent="0.2">
      <c r="A32" s="137" t="e">
        <f>+#REF!/#REF!</f>
        <v>#REF!</v>
      </c>
      <c r="B32" s="137" t="e">
        <f>+A32/#REF!</f>
        <v>#REF!</v>
      </c>
      <c r="D32">
        <v>10</v>
      </c>
    </row>
    <row r="33" spans="1:4" ht="15" x14ac:dyDescent="0.2">
      <c r="A33" s="137" t="e">
        <f>+#REF!/#REF!</f>
        <v>#REF!</v>
      </c>
      <c r="B33" s="137"/>
      <c r="D33">
        <v>22</v>
      </c>
    </row>
    <row r="34" spans="1:4" ht="15" x14ac:dyDescent="0.2">
      <c r="A34" s="137" t="e">
        <f>+#REF!/#REF!</f>
        <v>#REF!</v>
      </c>
      <c r="B34" s="137"/>
      <c r="D34">
        <f>SUM(D31:D33)</f>
        <v>63</v>
      </c>
    </row>
    <row r="35" spans="1:4" ht="15" x14ac:dyDescent="0.2">
      <c r="A35" s="137" t="e">
        <f>+#REF!/#REF!</f>
        <v>#REF!</v>
      </c>
      <c r="B35" s="166">
        <v>1</v>
      </c>
    </row>
    <row r="36" spans="1:4" ht="15" x14ac:dyDescent="0.2">
      <c r="A36" s="137" t="e">
        <f>+#REF!/#REF!</f>
        <v>#REF!</v>
      </c>
      <c r="B36" s="166" t="e">
        <f>+A36/#REF!</f>
        <v>#REF!</v>
      </c>
    </row>
    <row r="37" spans="1:4" ht="15" x14ac:dyDescent="0.2">
      <c r="A37" s="137" t="e">
        <f>+#REF!/#REF!</f>
        <v>#REF!</v>
      </c>
      <c r="B37" s="137"/>
    </row>
    <row r="38" spans="1:4" ht="15" x14ac:dyDescent="0.2">
      <c r="A38" s="137" t="e">
        <f>+#REF!/#REF!</f>
        <v>#REF!</v>
      </c>
      <c r="B38" s="137"/>
    </row>
    <row r="39" spans="1:4" ht="15" x14ac:dyDescent="0.2">
      <c r="A39" s="137" t="e">
        <f>+#REF!/#REF!</f>
        <v>#REF!</v>
      </c>
      <c r="B39" s="137"/>
    </row>
    <row r="40" spans="1:4" ht="15" x14ac:dyDescent="0.2">
      <c r="A40" s="137" t="e">
        <f>+#REF!/#REF!</f>
        <v>#REF!</v>
      </c>
      <c r="B40" s="137" t="e">
        <f>+A40/#REF!</f>
        <v>#REF!</v>
      </c>
    </row>
    <row r="41" spans="1:4" ht="15" x14ac:dyDescent="0.2">
      <c r="A41" s="137" t="e">
        <f>+#REF!/#REF!</f>
        <v>#REF!</v>
      </c>
      <c r="B41" s="137"/>
    </row>
    <row r="42" spans="1:4" ht="15" x14ac:dyDescent="0.2">
      <c r="A42" s="137" t="e">
        <f>+#REF!/#REF!</f>
        <v>#REF!</v>
      </c>
      <c r="B42" s="137" t="e">
        <f>+A42/#REF!</f>
        <v>#REF!</v>
      </c>
    </row>
    <row r="43" spans="1:4" ht="15" x14ac:dyDescent="0.2">
      <c r="B43" s="137" t="e">
        <f>+A43/#REF!</f>
        <v>#REF!</v>
      </c>
    </row>
    <row r="44" spans="1:4" ht="15" x14ac:dyDescent="0.2">
      <c r="B44" s="137" t="e">
        <f>+A44/#REF!</f>
        <v>#REF!</v>
      </c>
    </row>
    <row r="45" spans="1:4" ht="15" x14ac:dyDescent="0.2">
      <c r="B45" s="137">
        <v>0.85</v>
      </c>
    </row>
    <row r="46" spans="1:4" ht="15" x14ac:dyDescent="0.2">
      <c r="B46" s="137" t="e">
        <f>+A46/#REF!</f>
        <v>#REF!</v>
      </c>
    </row>
    <row r="47" spans="1:4" ht="15" x14ac:dyDescent="0.2">
      <c r="B47" s="137" t="e">
        <f>+A47/#REF!</f>
        <v>#REF!</v>
      </c>
    </row>
    <row r="48" spans="1:4" ht="15" x14ac:dyDescent="0.2">
      <c r="B48" s="137" t="e">
        <f>+A48/#REF!</f>
        <v>#REF!</v>
      </c>
    </row>
    <row r="49" spans="2:2" ht="15" x14ac:dyDescent="0.2">
      <c r="B49" s="137" t="e">
        <f>+A49/#REF!</f>
        <v>#REF!</v>
      </c>
    </row>
    <row r="50" spans="2:2" ht="15" x14ac:dyDescent="0.2">
      <c r="B50" s="137" t="e">
        <f>+A50/#REF!</f>
        <v>#REF!</v>
      </c>
    </row>
    <row r="51" spans="2:2" ht="15" x14ac:dyDescent="0.2">
      <c r="B51" s="137" t="e">
        <f>+A51/#REF!</f>
        <v>#REF!</v>
      </c>
    </row>
    <row r="52" spans="2:2" ht="15" x14ac:dyDescent="0.2">
      <c r="B52" s="137" t="e">
        <f>+A52/#REF!</f>
        <v>#REF!</v>
      </c>
    </row>
    <row r="53" spans="2:2" ht="15" x14ac:dyDescent="0.2">
      <c r="B53" s="137" t="e">
        <f>+A53/#REF!</f>
        <v>#REF!</v>
      </c>
    </row>
    <row r="54" spans="2:2" ht="15" x14ac:dyDescent="0.2">
      <c r="B54" s="137" t="e">
        <f>+A54/#REF!</f>
        <v>#REF!</v>
      </c>
    </row>
    <row r="55" spans="2:2" ht="15" x14ac:dyDescent="0.2">
      <c r="B55" s="137" t="e">
        <f>+A55/#REF!</f>
        <v>#REF!</v>
      </c>
    </row>
    <row r="56" spans="2:2" ht="15" x14ac:dyDescent="0.2">
      <c r="B56" s="137" t="e">
        <f>+A56/#REF!</f>
        <v>#REF!</v>
      </c>
    </row>
    <row r="57" spans="2:2" ht="15" x14ac:dyDescent="0.2">
      <c r="B57" s="137"/>
    </row>
    <row r="58" spans="2:2" ht="15" x14ac:dyDescent="0.2">
      <c r="B58" s="137"/>
    </row>
    <row r="59" spans="2:2" ht="15" x14ac:dyDescent="0.2">
      <c r="B59" s="137" t="e">
        <f>+A59/#REF!</f>
        <v>#REF!</v>
      </c>
    </row>
    <row r="60" spans="2:2" ht="15" x14ac:dyDescent="0.2">
      <c r="B60" s="137" t="e">
        <f>+A60/#REF!</f>
        <v>#REF!</v>
      </c>
    </row>
    <row r="61" spans="2:2" ht="15" x14ac:dyDescent="0.2">
      <c r="B61" s="137" t="e">
        <f>+A61/#REF!</f>
        <v>#REF!</v>
      </c>
    </row>
    <row r="62" spans="2:2" ht="15" x14ac:dyDescent="0.2">
      <c r="B62" s="137"/>
    </row>
    <row r="63" spans="2:2" ht="15" x14ac:dyDescent="0.2">
      <c r="B63" s="13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Plan_Estratégico_Sectorial</vt:lpstr>
      <vt:lpstr>Hoja3</vt:lpstr>
      <vt:lpstr>Hoja1</vt:lpstr>
      <vt:lpstr>Hoja2</vt:lpstr>
      <vt:lpstr>Avance I TRIMES  PES</vt:lpstr>
      <vt:lpstr>Hoja4</vt:lpstr>
      <vt:lpstr>Plan_Estratégico_Sectorial!Área_de_impresión</vt:lpstr>
      <vt:lpstr>'Avance I TRIMES  PES'!Títulos_a_imprimir</vt:lpstr>
      <vt:lpstr>Hoja2!Títulos_a_imprimir</vt:lpstr>
      <vt:lpstr>Plan_Estratégico_Sectorial!Títulos_a_imprimir</vt:lpstr>
    </vt:vector>
  </TitlesOfParts>
  <Company>Universidad Externado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d'ANGLEJAN</dc:creator>
  <cp:lastModifiedBy>Elizabeth Millan de Bermudez</cp:lastModifiedBy>
  <cp:lastPrinted>2016-04-15T13:35:27Z</cp:lastPrinted>
  <dcterms:created xsi:type="dcterms:W3CDTF">2013-02-21T13:51:03Z</dcterms:created>
  <dcterms:modified xsi:type="dcterms:W3CDTF">2016-04-20T12:34:05Z</dcterms:modified>
</cp:coreProperties>
</file>