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1840" windowHeight="9210"/>
  </bookViews>
  <sheets>
    <sheet name="Plan Institucional 2015-2018" sheetId="1" r:id="rId1"/>
    <sheet name="Hoja2" sheetId="3" r:id="rId2"/>
  </sheets>
  <definedNames>
    <definedName name="_xlnm._FilterDatabase" localSheetId="0" hidden="1">'Plan Institucional 2015-2018'!$A$5:$XCU$69</definedName>
    <definedName name="_xlnm.Print_Area" localSheetId="0">'Plan Institucional 2015-2018'!$A$1:$W$67</definedName>
    <definedName name="TIPO_INDICADOR" comment="Seleccion">'Plan Institucional 2015-2018'!$XCU$1:$XFD$3</definedName>
    <definedName name="_xlnm.Print_Titles" localSheetId="0">'Plan Institucional 2015-2018'!$1:$5</definedName>
  </definedNames>
  <calcPr calcId="145621"/>
</workbook>
</file>

<file path=xl/calcChain.xml><?xml version="1.0" encoding="utf-8"?>
<calcChain xmlns="http://schemas.openxmlformats.org/spreadsheetml/2006/main">
  <c r="O46" i="1" l="1"/>
  <c r="R63" i="1" l="1"/>
  <c r="R52" i="1"/>
  <c r="R66" i="1"/>
  <c r="R65" i="1"/>
  <c r="R56" i="1"/>
  <c r="R53" i="1"/>
  <c r="R45" i="1"/>
  <c r="R43" i="1"/>
  <c r="R42" i="1"/>
  <c r="R37" i="1"/>
  <c r="R39" i="1"/>
  <c r="R36" i="1"/>
  <c r="R35" i="1"/>
  <c r="R34" i="1"/>
  <c r="R33" i="1"/>
  <c r="R28" i="1"/>
  <c r="R25" i="1"/>
  <c r="R19" i="1"/>
  <c r="R16" i="1"/>
  <c r="R15" i="1"/>
  <c r="R11" i="1"/>
  <c r="R10" i="1"/>
  <c r="P50" i="1" l="1"/>
  <c r="R50" i="1" s="1"/>
  <c r="N52" i="1"/>
  <c r="U51" i="1"/>
  <c r="V51" i="1" s="1"/>
  <c r="P51" i="1"/>
  <c r="N50" i="1"/>
  <c r="U49" i="1"/>
  <c r="T49" i="1" s="1"/>
  <c r="P49" i="1" s="1"/>
  <c r="V49" i="1"/>
  <c r="P48" i="1"/>
  <c r="T48" i="1" s="1"/>
  <c r="U48" i="1" s="1"/>
  <c r="V48" i="1" s="1"/>
  <c r="N48" i="1"/>
  <c r="V47" i="1"/>
  <c r="N47" i="1"/>
  <c r="N46" i="1"/>
  <c r="V46" i="1"/>
  <c r="P38" i="1"/>
  <c r="T26" i="1"/>
  <c r="U26" i="1" s="1"/>
  <c r="P26" i="1"/>
  <c r="V37" i="1"/>
  <c r="T38" i="1" l="1"/>
  <c r="U38" i="1" s="1"/>
  <c r="R38" i="1"/>
  <c r="T52" i="1"/>
  <c r="U52" i="1" s="1"/>
  <c r="V52" i="1" s="1"/>
  <c r="R68" i="1" l="1"/>
</calcChain>
</file>

<file path=xl/sharedStrings.xml><?xml version="1.0" encoding="utf-8"?>
<sst xmlns="http://schemas.openxmlformats.org/spreadsheetml/2006/main" count="876" uniqueCount="311">
  <si>
    <t>TIPO INDICADOR</t>
  </si>
  <si>
    <t>Financiero</t>
  </si>
  <si>
    <t xml:space="preserve">Gestión </t>
  </si>
  <si>
    <t>OBJETIVOS SECTORIALES</t>
  </si>
  <si>
    <t>OBJETIVOS INSTITUCIONALES</t>
  </si>
  <si>
    <t>ESTRATEGIAS</t>
  </si>
  <si>
    <t>INDICADORES</t>
  </si>
  <si>
    <t>TIPO DE INDICADOR</t>
  </si>
  <si>
    <t>METODOLOGÍA DE MEDICIÓN</t>
  </si>
  <si>
    <t>META CUATRIENIO</t>
  </si>
  <si>
    <t>DEPENDENCIA RESPONSABLE</t>
  </si>
  <si>
    <t>PACTOS</t>
  </si>
  <si>
    <t>PILAR PND</t>
  </si>
  <si>
    <t>ESTRATEGIA TRANSVERSAL PND</t>
  </si>
  <si>
    <t>OBJETIVO PND</t>
    <phoneticPr fontId="0" type="noConversion"/>
  </si>
  <si>
    <t>1. Promover la protección de los derechos fundamentales del trabajo y la promoción del diálogo social, la concertación, la conciliación y la erradicación del trabajo infantil a través de la articulación efectiva de las entidades.</t>
  </si>
  <si>
    <t>Tasa de Trabajo Infantil</t>
  </si>
  <si>
    <t>Impacto (SINERGIA)</t>
  </si>
  <si>
    <t>Anual</t>
  </si>
  <si>
    <t>Encuesta</t>
  </si>
  <si>
    <t>Dirección de Derechos Fundamentales del Trabajo</t>
  </si>
  <si>
    <t>1. Por la  erradicación del Trabajo Infantil</t>
  </si>
  <si>
    <t>Colombia equitativa y sin pobreza extrema</t>
  </si>
  <si>
    <t>Movilidad Social</t>
  </si>
  <si>
    <t>Cerrar la brecha en el acceso y calidad de la educación para mejorar la formación de capital humano, incrementar la movilidad social y fomentar la construcción de ciudadanía</t>
  </si>
  <si>
    <t>Programas implementados para la prevención y disminución del trabajo infantil en sectores estratégicos</t>
  </si>
  <si>
    <t>Trimestral</t>
  </si>
  <si>
    <t>Recopilación de información</t>
  </si>
  <si>
    <t>Política pública de prevención y erradicación del Trabajo Infantil 2015-2025 formulada</t>
  </si>
  <si>
    <t>Recopilacion Normativa</t>
  </si>
  <si>
    <t xml:space="preserve">Plan de inspección integral en los sectores críticos focalizados de NNA en trabajo infantil o en riesgo, elaborado </t>
  </si>
  <si>
    <t xml:space="preserve">Plan anual de inspección integral en los sectores críticos focalizados de NNA en trabajo infantil o en riesgo </t>
  </si>
  <si>
    <t>DIVC/Grupo de Erradicación de Trabajo Infantil</t>
  </si>
  <si>
    <t>Tasa de sindicalizaciòn</t>
  </si>
  <si>
    <t>Recopilación Archivo Sindical y Censo Sindical</t>
  </si>
  <si>
    <t>4. Por la  Formalización</t>
  </si>
  <si>
    <t>Pertinencia de solicitudes de resolución de conflictos socio laborales</t>
  </si>
  <si>
    <t>Revisión de la pertinencia de las solicitudes (Por Demanda)</t>
  </si>
  <si>
    <t>Generar alternativas para crear empleos de calidad y acceder al aseguramiento ante la falta de ingresos y los riesgos laborales</t>
  </si>
  <si>
    <t>Número de sectores económicos con conflictividad laboral intervenidos  (minas, agropecuario)</t>
  </si>
  <si>
    <t>Producto</t>
  </si>
  <si>
    <t>Mesas de Trabajo</t>
  </si>
  <si>
    <t>Normas propuestas.</t>
  </si>
  <si>
    <t xml:space="preserve">Porcentaje de avance del proceso de reparación colectiva al movimiento sindical </t>
  </si>
  <si>
    <t>Grupo de Equidad Laboral</t>
  </si>
  <si>
    <t>Conflictos laborales solucionados por regiones</t>
  </si>
  <si>
    <t xml:space="preserve">1.3 Promover, difundir y defender los derechos de los trabajadores
colombianos y velar por el cumplimiento de los derechos fundamentales
del trabajo
</t>
  </si>
  <si>
    <t>Número de personas de organizaciones sindicalizadas sensibilizadas</t>
  </si>
  <si>
    <t>Talleres foros y capacitaciones</t>
  </si>
  <si>
    <t>Empresarios sensibilizados en proceso de inclusión laboral, Normatividad, beneficios y experiencias exitosas de inclusión Laboral de personas con Discapacidad</t>
  </si>
  <si>
    <t>3. Por la  calidad del trabajo y las empresas productivas</t>
  </si>
  <si>
    <t>Compromisos concertados tripartitamente, ejecutados por el Ministerio del Trabajo (CNPSL)</t>
  </si>
  <si>
    <t>2. Fomentar la dinámica de los mercados laborales para que sean, incluyentes y adaptables a las particularidades de cada región, permitiendo así el desarrollo económico y social de las regiones en condiciones de equidad</t>
  </si>
  <si>
    <t>Número de departamentos con Ormet estructurados y fortalecidos</t>
  </si>
  <si>
    <t>Acumulado de departamentos con ORMET</t>
  </si>
  <si>
    <t>Dirección de Generación y Protección del Empleo y Subsidio Familiar</t>
  </si>
  <si>
    <t>2. Por el empleo como servicio público</t>
  </si>
  <si>
    <t>Acuerdos regionales por la generación de trabajo y el trabajo decente firmados</t>
  </si>
  <si>
    <t>Número de acuerdos regionales firmados en el año</t>
  </si>
  <si>
    <t>Tasa de Desempleo jóvenes (14 - 28 años)  Conpes 173-2014</t>
  </si>
  <si>
    <t>Población desocupada entre 14 y 28 años / Población Económicamente Activa entre 14 y 28 años</t>
  </si>
  <si>
    <t>Porcentaje del Sistema de Información y Gestión del Conocimiento del Mercado de Trabajo Nacional implementado</t>
  </si>
  <si>
    <t>Actividades logradas / Actividades propuestas</t>
  </si>
  <si>
    <t>Tasa de Desempleo</t>
  </si>
  <si>
    <t>DANE</t>
  </si>
  <si>
    <t>Porcentaje avance en el fortalecimiento, articulación y actualización de la herramienta de difusión de información del mercado laboral</t>
  </si>
  <si>
    <t>Porcentaje de cumplimiento de estàndares laborales en compromisos adquiridos por Colombia</t>
  </si>
  <si>
    <t>Informes</t>
  </si>
  <si>
    <t>Oficina de Cooperaciòn y Relaciones Internacionales</t>
  </si>
  <si>
    <t>Número de víctimas con capacidades y proyectos productivos para autoempleo.</t>
  </si>
  <si>
    <t xml:space="preserve">Sumatoria del número de víctimas del conflicto armado vinculados a procesos de restitución de capacidades y proyectos productivos para el autoempleo  </t>
  </si>
  <si>
    <t xml:space="preserve">Víctimas formadas para potenciar el enganche laboral en el Marco de las Rutas de Empleo y Autoempleo para la reparación integral
</t>
  </si>
  <si>
    <t xml:space="preserve">Sumatoria del número de víctimas formadas para potenciar el enganche laboral </t>
  </si>
  <si>
    <t>Rutas de empleabilidad para población vulnerable diseñadas</t>
  </si>
  <si>
    <t>Acumulado de rutas de empleabilidad para población vulnerable</t>
  </si>
  <si>
    <t>Número de trabajadores en modalidad de teletrabajo.</t>
  </si>
  <si>
    <t>Registro de teletrabajo</t>
  </si>
  <si>
    <t>Tasa de desempleo femenina</t>
  </si>
  <si>
    <t xml:space="preserve">Número de mujeres desocupadas durante el  periodo t / Número de mujeres económicamente activas </t>
  </si>
  <si>
    <t>Empresas vinculadas al sello EQUIPARES</t>
  </si>
  <si>
    <t>Sumatoria de numero de empresas vinculadas al Sello EQUIPARES</t>
  </si>
  <si>
    <t>Brecha de ingresos laborales mensuales (promedio masculino-femenino)</t>
  </si>
  <si>
    <t xml:space="preserve">Ingreso Laboral mensual promedio en el primer y segundo trabajo para hombres ocupados en el periodo </t>
  </si>
  <si>
    <t>Rutas de asociatividad para los trabajadores del campo diseñada</t>
  </si>
  <si>
    <t>Acumulado de rutas de asociatividad para los trabajadores del campo</t>
  </si>
  <si>
    <t>Acuerdos de formalización suscritos en las Territoriales</t>
  </si>
  <si>
    <t>Acumulado</t>
  </si>
  <si>
    <t>DIVC/ Subdirección de Inspección</t>
  </si>
  <si>
    <t>Porcentaje de actos administrativos de decisión en primera instancia en términos</t>
  </si>
  <si>
    <t>Número de actos administrativos de decisión en primera instancia en términos / Total de actos administrativos de decisión en primera instancia</t>
  </si>
  <si>
    <t>DIVC/Direcciones Territoriales</t>
  </si>
  <si>
    <t>Número de trabajadores extranjeros registrados en el Sistema de Seguimiento de trabajadores extranjeros en Colombia.</t>
  </si>
  <si>
    <t>Sumatoria del Número de  trabajadores extranjeros registrados  a través del Sistema</t>
  </si>
  <si>
    <t>Dirección de Movilidad y Formación para el Trabajo</t>
  </si>
  <si>
    <t>Número de propuestas legislativas reglamentarias, y/o programas de formalización diseñados para formentar la formalización laboral.</t>
  </si>
  <si>
    <t>Diseño, implementación, control y seguimiento a las actividades que desarrolla, como parte de sus objetivos y funciones.  Acumulado.</t>
  </si>
  <si>
    <t xml:space="preserve">Beneficiarios del Mecanismo de Protección al Cesante 
</t>
  </si>
  <si>
    <t xml:space="preserve">Beneficiarios que reciben prestaciones económicas del Mecanismo de Protección al Cesante. Acumulado.  </t>
  </si>
  <si>
    <t>Número de estrategias para promocionar los beneficios de la formalización laboral dirigidos a sectores y/o grupos de población priorizados.</t>
  </si>
  <si>
    <t>Estrategias para promocionar los beneficios de la formalización laboral. Acumulado</t>
  </si>
  <si>
    <t>Tasa de formalidad Nacional</t>
  </si>
  <si>
    <t>Ocupado afiliados cotizantes a pensiones / Ocupados totales</t>
  </si>
  <si>
    <t>Tasa de Formalidad para 13 áreas Metropolitanas</t>
  </si>
  <si>
    <t>Formales en 13 áreas anual/ocupados en 13 áreas anual</t>
  </si>
  <si>
    <t>Jóvenes Contratados por empresas privadas (Programa primer empleo)</t>
  </si>
  <si>
    <t>Consolidados de reportes</t>
  </si>
  <si>
    <t>Despacho Viceministro de Empleo y Pensiones</t>
  </si>
  <si>
    <t>Nuevos Empleos  Generados</t>
  </si>
  <si>
    <t>Encuesta de hogares</t>
  </si>
  <si>
    <t xml:space="preserve">Personas formadas en empresa 
</t>
  </si>
  <si>
    <t>Sumatoria del número de trabajadores formados</t>
  </si>
  <si>
    <t>4. Fortalecer el Sistema de Seguridad Social mediante la promoción y la equidad de la cobertura de afiliación en pensiones, riesgos laborales,  cajas de compensación, el reconocimiento de servicios sociales complementarios  y la protección de manera progresiva de los ingresos de las personas en su vejez.</t>
  </si>
  <si>
    <t xml:space="preserve">Afiliados a Riesgos Laborales 
</t>
  </si>
  <si>
    <t>Número de  afiliados al sistema general de riesgos laborales</t>
  </si>
  <si>
    <t>Dirección de Riesgos Laborales</t>
  </si>
  <si>
    <t>Afiliados a Cajas de Compensación</t>
  </si>
  <si>
    <t>Nuevos trabajadores afiliados a las Cajas de Compensación Familiar. Acumulado</t>
  </si>
  <si>
    <t>Dirección de Pensiones y otras Prestaciones</t>
  </si>
  <si>
    <t>5. Por la protección a la vejez</t>
  </si>
  <si>
    <t>Garantizar los mínimos vitales y avanzar en el fortalecimiento de las
capacidades de la población en pobreza extrema para su efectiva inclusión social y
productiva (Sistema de Promoción Social).</t>
  </si>
  <si>
    <t>Afiliados activos a pensiones</t>
  </si>
  <si>
    <t>Información extraída del Boletín mensual Superfinanciera, comparaqdo contra el dato estadisticas DANE sobre ocupados</t>
  </si>
  <si>
    <t>Adultos mayores con pensión</t>
  </si>
  <si>
    <t>Información extraída del Boletín mensual Superfinanciera, más pensionados a través de FOPEP, más reporte entidades regimenes de excepción reportadas a mintrabajo</t>
  </si>
  <si>
    <t>Beneficiarios del programa Colombia Mayor (acumulado)</t>
  </si>
  <si>
    <t>Información MINTRABAJO</t>
  </si>
  <si>
    <t>Porcentaje de adultos mayores con algún tipo de protección a los ingresos</t>
  </si>
  <si>
    <t>Total pensionados + Cupos Colombia Mayor+ BEPS otorgados / población DANE en edad de pensionarse mayores de 57 Mujeres  y 62 años hombres</t>
  </si>
  <si>
    <t>5.  Fortalecer las instituciones del Sector Trabajo y la rendición de cuentas en ejercicio del Buen Gobierno, en búsqueda de la modernización, eficiencia y eficacia.</t>
  </si>
  <si>
    <t>Número de ciudadanos atendidos</t>
  </si>
  <si>
    <t>No. De Personas Atendidas</t>
  </si>
  <si>
    <t>Subdirección Administrativa y Financiera</t>
  </si>
  <si>
    <t>Buen Gobierno</t>
  </si>
  <si>
    <t>Promover la eficiencia y eficacia Administrativa</t>
  </si>
  <si>
    <t>Número de evaluaciones x año</t>
  </si>
  <si>
    <t>Oficina de Control Interno</t>
  </si>
  <si>
    <t>Funcionarios Capacitados en el Plan Institucional de Capacitacion</t>
  </si>
  <si>
    <t>Cursos de Formacion Institucional</t>
  </si>
  <si>
    <t>Subdirección de Gestión del Talento Humano</t>
  </si>
  <si>
    <t>Actividades de Aconpañamiento en el desarrollo e  implementacion del Plan Institucional de Capacitacion</t>
  </si>
  <si>
    <t>Actividades de acompañamiento en la aplicación del PIC</t>
  </si>
  <si>
    <t>Poblaciones impactadas con las estrategias  de comunicación</t>
  </si>
  <si>
    <t>Población (target) o communidades impactadas.</t>
  </si>
  <si>
    <t>Grupo de Comunicaciones</t>
  </si>
  <si>
    <t>Porcentaje de implementacion estrategia GEL en el ministerio</t>
  </si>
  <si>
    <t>Porcentaje</t>
  </si>
  <si>
    <t>Oficina TIC</t>
  </si>
  <si>
    <t>Optimizar la gestión de la información</t>
  </si>
  <si>
    <t>Número de proyectos de TIC implementados</t>
  </si>
  <si>
    <t>Cantidades</t>
  </si>
  <si>
    <t>Porcentaje de implementación Ley de Transparencia 1712 de 2014</t>
  </si>
  <si>
    <t>Afianzar la lucha contra la corrupción, transparencia y rendición de cuentas</t>
  </si>
  <si>
    <t>Porcentaje de implementación Plan anticorrupción</t>
  </si>
  <si>
    <t>Cuatrimestral</t>
  </si>
  <si>
    <t>Porcentaje de ejecución de los proyectos de inversión</t>
  </si>
  <si>
    <t>Reporte SIIF</t>
  </si>
  <si>
    <t>Oficina Asesora del Planeación</t>
  </si>
  <si>
    <t>Porcentaje de ejecución de los planes de acción del Ministerio del Trabajo</t>
  </si>
  <si>
    <t>Reporte SIPGES</t>
  </si>
  <si>
    <t>Porcentaje de trámites realizados</t>
  </si>
  <si>
    <t>Total de quejas, informes comunicaciones memorandos atendidos sobre los recibidos</t>
  </si>
  <si>
    <t>Oficina de Control Interno Disciplinario</t>
  </si>
  <si>
    <t>Porcentaje de procesos Iniciados</t>
  </si>
  <si>
    <t>Total de procesos iniciados sobre Numero de quejas, informes  recibidos</t>
  </si>
  <si>
    <t>Porcentaje de diseño y avance en la implementación del sistema en línea para el registro del archivo sindical</t>
  </si>
  <si>
    <t xml:space="preserve">Sistema en linea  implementado </t>
  </si>
  <si>
    <t>DIVC/Subdirección de Gestión Territorial</t>
  </si>
  <si>
    <t>Actuaciones administrativas surtidas</t>
  </si>
  <si>
    <t>Número acumulado</t>
  </si>
  <si>
    <t>Oficina Asesora Jurídica</t>
  </si>
  <si>
    <t xml:space="preserve">Porcentaje de implementación de la estrategia de rendición de cuentas
</t>
  </si>
  <si>
    <t xml:space="preserve"> </t>
  </si>
  <si>
    <t>META 2016</t>
  </si>
  <si>
    <t>PROGRAMACION 2016</t>
  </si>
  <si>
    <t>1 TRIMESTRE</t>
  </si>
  <si>
    <t>2 TRIMESTRE</t>
  </si>
  <si>
    <t>3 TRIMESTRE</t>
  </si>
  <si>
    <t>4 TRIMESTRE</t>
  </si>
  <si>
    <t>Avance del proceso de reparación colectiva al movimiento sindical/avance esperado</t>
  </si>
  <si>
    <t>-</t>
  </si>
  <si>
    <t>Número de evaluaciones al Sistema de Control Interno</t>
  </si>
  <si>
    <t>PLAN ESTRATÉGICO INSTITUCIONAL 2015 - 2018
PROGRAMACION 2016</t>
  </si>
  <si>
    <t>3. Crear condiciones laborales para la población ocupada que contribuyan a la generación de empleo, la Formalización laboral, la movilidad laboral, la formación y capacitación del recurso humano en el marco del principio del trabajo decente .</t>
  </si>
  <si>
    <t>LINEA DE BASE 31 /12/2015</t>
  </si>
  <si>
    <t>ND</t>
  </si>
  <si>
    <t>Avance cumplimiento I trimestre 2016</t>
  </si>
  <si>
    <t>Evidencias  - Avance Cumplimiento I Trimestre 2016</t>
  </si>
  <si>
    <t xml:space="preserve">• Seguimiento actividades de la Red Interamericana de Administración Laboral – RIAL: Avales a las solicitudes de Salvador, Guatemala y República Dominicana
• Asistencia a reuniones preparatorias de la primera reunión de la hoja de ruta del MOU entre Ecuador y Colombia 
• El Minisitro y el Viceministro laboral reunión OCDE en Paris. 
</t>
  </si>
  <si>
    <t>Número de empresas y trabajadores sensibilizados en teletrabajo</t>
  </si>
  <si>
    <t>En Marzo se presentaron los estudios previos para la contratacion de profesional experto en SGSI para iniciar la ejecución en el 2 trimestre de actividades de GEL (como lo es el SGSI) y empezar a avanzar en los indicadores. Tambien se espera en el 2 trimestre publicar el proceso de selección para el desarrollo del portal y la intranet del Ministerio y poder cumplir con la meta definida en esta matriz al finalizar el año</t>
  </si>
  <si>
    <t>Se realizó la adición No. 1 y prórroga No. 2 al cto 287 de 2015, mediante la cual se incluye la adquisicion del nuevo sistema de PQRSD para el Ministerio. Actualmente se esta trabajando en el sistema y se espera recibir en el mes de Junio del presente año.</t>
  </si>
  <si>
    <t xml:space="preserve">la Oficina Asesora jurídica a fin de dar cumplimiento con las metas trazadas para el primer trimetre del PEI realizo las siguientes actuaciones: 1- 1313 actuaciones de Defensa Judicial y tutelas. 2-  1010 actuaciones realizadas en las dentro de atención de derechos de petición 3- 461  actuaciones dentro de los proceos de cobro coactivo 4- 37 actuaciones de los tramites de apoyo normativo </t>
  </si>
  <si>
    <t>Se esta en la consolidación de los insumos que serviran para presentar el plan anual en sectores criticos focalizados en el 4 trimestre</t>
  </si>
  <si>
    <t>El reporte consolidado del indicador reportado por 34 territoriales a fecbrero de 2016 es 85 Actos Administrativos en términos sobre 85 Total Actos Administrativos decididos</t>
  </si>
  <si>
    <t>Se realizaron las pruebas al sistema SIPEJ y con base a ello las modificaciones pertinentes. Se realizó el borrador de los estudios previos para la segunda fase de adecuacion del sistema</t>
  </si>
  <si>
    <t xml:space="preserve">Se ha generado impacto con las campañas de comunicación en los diferentes programas y planes desde las dependencias de la entidad: Se desarrolló la campaña con piezas de video de la Dirección de Riesgos Laborales sobre accidentalidad y prevención de riesgos, de cifras y datos que fueron difundidos en redes sociales; campaña denominada "Cero Tolerancia con los accidentes en el Trabajo".  con esta campaña  se impacto en Empresarios y trabajadores . Se efectuo la campaña del Programa Equipares "Dia de la Mujer" se dearrollaron piezas de video testimoniales  de empresas en las que la mujer hace parte fundamental de un oficio o trabajo, en especial se resaltaron en las diferentes piezas de difusion las cifras que integran el sector  mujer, con esta campaña se impacto en el sector de las  mujeres trabajadoras.       "Por un trabajo sin engaños" sobre el programa de Ofertas fraudulentas fue otra de las campañas que se implemento, se trabajo con la reedicion de piezas de video  y diseño de piezas graficas para difundir y reactivar esta tematica que afecta a la poblacion colombiana, con esta se llego a la ciudadania en general.     Se realizó con la subdireccion de Formaliacion laboral  la revision de piezas  para imprension y difusion, a demas se apoyo en la asesoria para la implementacion de mensajes que se  difundieron con sus programas.  Impactando a la sociedad en general.    Se dio inicio al diseño de la campaña para la promocion y divulgacion de las subcomisiones de politicas laborales y salariales.  la que pretende llegar a las diferentes regiones y al sector Tripartito.   Se desarrollo la campaña sobre los proyectos de Emprendimiento y formacion con Victimas del Conflicto armado, elaborando pezas de audio y video testimoniales , a demas se diseño graficos y digitales con el Grupo de Equidad Laboral, campaña que pretende impactar  las Victimas del Conflicto en Colombia.  Se realizo campaña de relanzamiento con el Ministro Garzon desde Medellin con los intermediarios del ARl del pais para anunciarles que el aplicativo de Registro Unico de Intermediarios -RUI- se encuentra habilitado en la Pag Web - www.mintrabajo.gov.co a partir del 31 de marzo, esta campaña estuvo dirigida a empresarios.      Se efectuó la Divulgacion y promocion en la pag web del Ministerio del curso de Sensibilizacion virtual del SENA de 40 horas, sobre seguridad social que integra la Red de Formalizacion, dirigida a los jovenes del pais y ciudadania interesada.                                                                                                                                                                     La estrategia de comunicaciones de la entidad, tiene como gran pilar  la continua implementación del uso de las redes sociales como mecanismos de divulgacion e  impacto de estas campañas, demostrando que durante este primer  trimestre de 2016 se han logrado obtener un total de 25.107  nuevos seguidores en facebook, 19.454 nuevos en Twitter, 98 nuevos seguidores en Linkedin y 356 nuevos suscriptores en Youtube  Por otro lado, el sitio web www.mintrabajo.gov.co alcanzó un total de sesiones generales de 2'.339.351  de los cuales el 59,18% corresponde a nuevas sesiones (Porcentaje estimado de visitas por primera vez) </t>
  </si>
  <si>
    <t>N/A</t>
  </si>
  <si>
    <t>N/A PARA ESTE TRIMESTRE</t>
  </si>
  <si>
    <t xml:space="preserve">EL PROYECTO DE TRABAJO INFANTIL FUE APROBADO POR EL DNP Y MINHACIENDA  EL 1 DE ABRIL DE 2016, POR LO ANTERIOR ESTE INDICADOR TENDRÁ AVANCE EN EL TERCER TRIMESTRE </t>
  </si>
  <si>
    <t xml:space="preserve">N/A </t>
  </si>
  <si>
    <t xml:space="preserve">Por ser un indicador acumulado, el numero de Ormet se han venido fortaleciendo y realizando las gestiones necesarias para la ampliación de este proceso. </t>
  </si>
  <si>
    <t>la meta se tiene proyectada para el ultimo trimestre de 2016,</t>
  </si>
  <si>
    <t>Con el objetivo de alcanzar la meta trazada para 2016 en Tasa de Desempleo y Tasa de Desempleo Jóvenes, el Gobierno Nacional ha definido las siguientes cuatro estrategias de generación de empleo: (i) Colombia en Obra; (ii) Postconflicto y ruralidad; (iii) Empleo y Emprendimiento Juvenil; (iv) Planes regionales para las áreas Metropolitanas.</t>
  </si>
  <si>
    <t xml:space="preserve">Con el objetivo de alcanzar la meta planteada, se ha adelantado las gestiones para el establecer el Convenio con la Fundación Corona y se ha avanzado en la propuesta de mapeo de metodologias y fuentes de información delñ mercado laboral </t>
  </si>
  <si>
    <t>Con el objetivo de alcanzar la meta propuesta para el año 2016, se adelanto la actualización de los indicadores de mercado laboral y se avanzo en la estructura de la nueva plataforma de información para su adaptación a nuvas desagregaciones.</t>
  </si>
  <si>
    <t xml:space="preserve">Por ser un indicador acumalado, Rutas de empleabilidad para población vulnerable, reportada en 1 trimestre se refere a 1 ruta diseñada en 2015. </t>
  </si>
  <si>
    <t>Por ser un indicador acumalado, la ruta de asociatividad para los trabajadores del campo, reportada en 1 trimestre se refere a 1 ruta diseñada en 2015. No se ha realizado ningún otro desarrollo sobre la ruta.</t>
  </si>
  <si>
    <t>Por ser un indicador acumulado, tres de las propuestas legislativas reportadas en 1 trimestre se refere a lo cumplido en 2015.
Para I trimestre de 2016 se realizó el  apoyo técnico para la formulación del Proyecto de Ley de Empleo y Emprendimiento Juvenil y la estructuración del programa de emprendimiento.</t>
  </si>
  <si>
    <t>el reporte de beneficiarios del Mecanismo de Protección al Cesante.
Beneficiarios MPC (Febrero 2016)= 152.635
Con el fin de fortalecer la operación del Mecanismo de Protección al Cesante el Ministerio del Trabajo desarrolló un estudio técnico de necesidades sociales en donde se sustentó la operación y costeo de la implementación de bonos de alimentación como una prestación económica que busca contribuir a la mitigación de los efectos negativos causados por la perdida del empleo. De igual manera, se proyectó el decreto reglamentario para la operación de dicho bono de alimentación por parte de las Cajas de Compensación Familiar, con cargo a los recursos del FOSFEC. Por otro lado, también se trabajo en la estructura de apropiación de recursos FOSFEC con el fin de garantizar la prestación de los beneficios establecidos en la Ley 1636 de 2013 y el Decreto 1072 de 2015, para lo cual se proyectó una la resolución de distribución de los recursos FOSFEC para la vigencia 2016.
Nota: 
1. La información de beneficiarios del MPC se compila en el mes posterior a la entrega de los beneficios, debido esta dinámica de reporte de información de la Cajas de Compensación Familiar en este momento disponemos de información para el mes de Enero de 2016.
2. La información reportada tiene como línea base los 40,283 beneficiarios del 2014 y los 90,890 beneficiarios del 2015. Posteriormente se incluyeron los 21,462 beneficiarios del mes de Enero y Febrero del 2016, para un total de 140.094</t>
  </si>
  <si>
    <t>Por ser un indicador acumulado, 20 de las estartegias reportadas en 1 trimestre se refere a lo cumplido en 2015. 
Para I trimestre de 2016, se han realizado 5 asistencias técnicas en las regiones para concretar acciones en relación con la formalización laboral:
Subachoque, Soacha, Zipaquira Levantamiento de información de las NBI predios mineros Sentencia Rio Bogotá. 15,16 y 17 de marzo/16. Se presetan los respectivos informes.
Presentación de la Política de Formalización laboral en la Mesa de Concertación de Políticas Publicas y Laborales del Valle del Cauca 14 y 15 de marzo/16 Se presenta el respectivo informe.</t>
  </si>
  <si>
    <t>Asistencia Técnica.  Con el propósito de dar cumplimiento a la Sentencia 426/2014 del Rio Bogotá, en lo que tiene que ver con el tema de mineria en los municipios de Subachoque, Soacha y Zipaquira, se adelantaron tres (3) jornadas para el levantamiento de información primaria mediante el instrumento diseñado por la Subdirección, cuyo objeto es identificar las necesidades básicas insatisfechas de los trabjadores de las minas.
RNFL. Se estableció un plan de trabajo y una propuesta técnica preliminar para dar continuidad a la consolidación de la estrategia de la Red Nacional de Formalización Laboral RNFL. Se actualizó el material de difusión para las campañas de promoción que se realizarán en redes sociales y la página web con la RNFL. Se continuó con el propósito de formación sobre el sistema de seguridad social y sus componentes con la oferta de un curso virtual de 40 horas en alianza con el Sena, dirigido a las entidades aliadas de la RNFL y a los ciudadanos.</t>
  </si>
  <si>
    <t xml:space="preserve">La información la suministra la Superintendencia de Subsidio Familiar, se tiene un rezago. </t>
  </si>
  <si>
    <t>Se continúa avanzando en el mejoramiento y pruebas finales del aplicativo "Trabajador Migrante", con el fin de afianzar esta herramienta como un Registro laboral para Trabajadores Extranjeros en Colombia.
Como resultado de ello y una vez obtenida  la información, se realizó el registro  de trabajadores extranjeros en el aplicativo, dando cumplimiento a la meta establecida para este I trimestre.
Se tiene la base de datos Sistema de Información para el Reporte de Extranjeros SIRE.
Porcentaje de avance acumulado : 85 %
Porcentaje para la Vigencia: 25 %</t>
  </si>
  <si>
    <t>El indicador representa el número de los afiliados activos al Sistema General de Pensiones, es decir los afiliados que por lo menos una vez en los últimos 6 meses han cotizado tanto al Régimen de Prima Media con Prestación Definida, como en el Régimen de Ahorro Individual con Solidaridad, información reportada por las entidades vigiladas, a la Superintendencia Financiera de Colombia en su comunicado de prensa con corte a Diciembre 31 de 2015, presentado el 10 de Marzo de 2016.</t>
  </si>
  <si>
    <t>Se mantiene el dato informado en el mes de febrero de 2016. El número de personas que se han beneficiado con los subsidios del Programa de Protección Social al Adulto Mayor desde el inicio del programa en diciembre del año 2003 hasta la última fecha de corte es conocido como máximas de coberturas. La máxima de cobertura hasta el 29 de febrero de 2016 es 2.153.108. Del 1º. de enero al 29 de febrero de 2015 se entregaron 2.868.242 subsidios por un valor de $181.146 millones de pesos.</t>
  </si>
  <si>
    <t>Para obtener el porcentaje de personas con algún tipo de protección a los ingresos tomamos la población colombiana en edad de pensionarse que de acuerdo a las proyecciones del DANE, para el año 2015 es de 5.656.516 personas, se realiza la comparación frente al número total de pensionados más el número total de personas con beneficio BEPS, más los cupos otorgados en el programa Colombia Mayor.</t>
  </si>
  <si>
    <t>Durante el mes de febrero se realizó el acompañamiento a las cajas de compensación familiar en la implementación del programa y se diseñó la estrategia de gestión empresarial con gremios y asociaciones de empresarios para aumentar la vinculación de jóvenes en las empresas privadas"</t>
  </si>
  <si>
    <t>De acuerdo a los datos de generación de empleo para el segundo mes del segundo año de Gobierno, la misma se concentró en el sector de Construcción, Comercio, restaurantes y hoteles y el sector servicios sociales y personales. Sin embargo, este segundo mes presento una destrucción de empleo en el sector de industria manufacturera.</t>
  </si>
  <si>
    <t>El número total de pensionados de acuerdo con el boletín emitido en el Comunicado de Prensa con corte Diciembre 31 de 2015, presentado el 10 de Marzo de 2016, por la Superintendencia Financiera de Colombia, y la información reportada a Ministerio del Trabajo por el Fopep, Pasivocol y entidades pagadoras del régimen de excepción, los cuales asciende a 2.074.665 personas. La población colombiana en edad de pensionarse de acuerdo a las proyecciones del DANE, para el año 2015 es de 5.656.516 personas.</t>
  </si>
  <si>
    <t>Avance cumplimiento I trimestre 2016 %</t>
  </si>
  <si>
    <t>Se vienen estructurando los términos para adelantar los procesos de formación para el trabajo en el periodo 2016-2017. Con el Programa de Transformación Productiva (Ministerio del Comercio) se han identificado necesidades de formación por parte del sector productivo, que son un insumo fundamental para establecer las ciudades priorizadas y los programas de formación que se deben habilitar.
Fecha de corte: 31/03/2016
Fecha de actualización: 12/04/2016</t>
  </si>
  <si>
    <t>Bimestral</t>
  </si>
  <si>
    <t>En el mes de marzo de 2016 se realizaron las siguientes actividades para contribuir con la reducción de la Tasa de Trabajo Infantil: 1). Durante el mes de marzo de registraron 37 Niños, Niñas y Adolescentes en el Sistema Integrado de Registro de Información de trabajo infantil SIRITI, 2) Se realizó asesoría y asistencia técnica virtual a 24 funcionarios de 4 municipios de 4 departamentos que solicitaron capacitación sobre prevención y erradicación del trabajo infantil y registro de información en el SIRITI. 3. Se asignaron 6 usuarios de 6 municipios para registro de información de trabajo infantil en el SIRITI.
Fecha de corte: 31/03/2016
Fecha de actualización: 12/04/2016</t>
  </si>
  <si>
    <t xml:space="preserve">El CONPES 166 de 2013 tiene establecido como meta la sensibilización de 1.200 empresarios en los procesos de inclusión laboral de esta población durante el periodo 2013 – 2016, lo anterior corresponde a 300 empresarios por año. Por lo anterior, la programación de avance para el año 2016  es: 
•         PRIMER TRIMESTRE 0
•         SEGUNDO TRIMESTRE 0
•         TERCER TRIMESTRE 150 
•         CUARTO TRIMESTRE 150
</t>
  </si>
  <si>
    <t xml:space="preserve">Con relación a este indicador, lo programado se cumplirá  en el tercer trimestre de 2016. Por lo anterior, la programación de avance para el año 2016  es: 
•         PRIMER TRIMESTRE 0
•         SEGUNDO TRIMESTRE 0
•         TERCER TRIMESTRE 5.000 
•         CUARTO TRIMESTRE 2.000
</t>
  </si>
  <si>
    <t xml:space="preserve">SE HAN REALIZADO LOS TALLERES Y ASISTENCIAS TÉCNICAS PARA EL CUMPLIMIENTO DE ESTE INDICADOR - Este indicador no tiene datos para los 3 últimos trimestres. Por lo anterior, la programación de avance para el año 2016  es: 
•         PRIMER TRIMESTRE 400
•         SEGUNDO TRIMESTRE 400
•         TERCER TRIMESTRE 800
•         CUARTO TRIMESTRE 400
</t>
  </si>
  <si>
    <t>En el mes de marzo no se autorizaron UVAE en programas de “Trabajo Seguro en Alturas”. Durante este mes las empresas reportaron un total de 655 trabajadores certificados, alcanzando para el I trimestre un total de 1.957 trabajadores formados en empresa, acumulando un total de 31.516 trabajadores certificados desde que se implementó este mecanismo. Se prestó asesoría y asistencia técnica para la creación del mecanismo de UVAE a CODENSA, Pacific Rubiales, COLCAFE, Ecopetrol y al Instituto Nacional Penitenciario y Carcelario -INPEC-. Asimismo, se continúa trabajando en la mesa para el sector minero donde se está estudiando la posibilidad de reglamentar la formación y reentrenamiento de sus trabajadores en empresa. Estos datos se actualizan mensualmente conforme al reporte que envíen las empresas.
Fecha de corte: 31/03/2016
Fecha de actualización: 10/04/2016</t>
  </si>
  <si>
    <t>Teniendo en cuenta que las dinámicas del mercado laboral son un determinante fundamental de la tasa de desempleo femenino, MinTrabajo centra su acción en la creación de lineamientos de política que elimine las barreras de entrada de las mujeres al mercado laboral. En materia de acciones que le apuntan a la reducción del desempleo femenino, se destacan: i) En formalización de sectores con alta presencia femenina, se busca priorizar nuevos sectores a abordarse, se han contemplado inicialmente el sector floricultor y textil. Con el sector manicurista se continuará; ii) Programas de formación para el trabajo dirigidos a víctimas del conflicto armado; iii) Divulgación de las acciones afirmativas contempladas en la Ley 1429 de 2011 y el decreto 2733 de 2012, reglamentario de la Ley 1257 de 2008; iv) Apoyo a la gestión del trámite del proyecto de ley de empleo juvenil; los planes regionales; y el desarrollo de iniciativas que se vienen definiendo en el marco del post-conflicto. (Ver anexo)
Fecha de corte: 31/03/2016
Fecha de actualización: 08/04/2016</t>
  </si>
  <si>
    <t>Para el primer trimestre, se viene trabajando de forma conjunta la propuesta para la segunda fase del proceso, a través de reuniones concertadas que permitan definir criterios y resultados de lo que será esta fase.</t>
  </si>
  <si>
    <t>Para el rpimer trimestre, se viene adelantando el trabajo con las familias en el convenio con ACDI/VOCA,que está entrando en su etapa final donde se busca que estas familias tengan un proyecto productivo del cual puedan alcanzar mejores condiciones de vida y una reparación integral. Adicionalmente, se vienen adelantando los procesos precontractuales para buscar continuar con los proyecto que se vienen dando desde el año pasado para la Reparación Integral en el componente de Generación de Empleo y Autoempleo.</t>
  </si>
  <si>
    <t xml:space="preserve">Durante este primer trimestre de 2016,  no se suscribieron nuevos acuerdos de voluntades con las empresas. Sin embargo, se avanzó en la gestión para la  vinculación de nuevas empresas al proceso concretamente, con la Universidad del Norte de Barranquilla, Procafecol, Falabella y Schlumberger. </t>
  </si>
  <si>
    <t>En términos de gestión, el Grupo continuó su trabajo en el trámite del proyecto de Ley 177 de 2014 (Cámara)/ 165 de 2015 (Senado), por medio del cual se modifica la Ley 1496 de 2011, en especial lo respectivo a los actores de valoración salarial contemplados en el artículo 4 de la mencionada ley. Lo anterior con el fin de que estos factores sean objetivos y en ese sentido, se disminuya la brecha salarial por razones de género. A la fecha, el proyecto de ley mencionado se encuentra en trámite en comisión séptima del Senado, y se han realizado gestiones con organizaciones de la sociedad civil y el mismo ponente en la referida Comisión para darle agiliadad al trámite. Así mismo, durante este trimestre se continuó con el trabajo junto con las empresas vinculadas al Sello EQUIPARES, en la realización de talleres de sensibilización en materia de enfoque de género dirigidos a éstas, donde se abordó el tema de las brechas salariales. Durante este primer trimestre de 2016, se desarrollaron alrededor de  12 talleres de sensibilización en el tema de género y brechas salariales entre mujeres y hombres. Por último, el pasado 7 de marzo de 2016 se creó la Subcomisión de Género en la Comisión Permanente de Concertación de Políticas Salariales y Laborales,  entre cuyas funciones se contempló la promoción de la reforma de la Ley 1496 y su reglamentación una vez ésta sea modificada.</t>
  </si>
  <si>
    <t>Se han adelantado los trámites presupuestales y pre-contractuales necesarios para llevar a cabo las actividades de capacitación.</t>
  </si>
  <si>
    <t>No se han movilizado funcionarios para la asistencia a capacitaciones, sin embargo los trámites presupuestales del proyecto de inversión para asignar recursos a esta actividad fueron adelantados en este trimestre.</t>
  </si>
  <si>
    <t>Protección de derechos laborales fundamentales</t>
  </si>
  <si>
    <t>Formación para el trabajo</t>
  </si>
  <si>
    <t>Formalización laboral y calidad del trabajo</t>
  </si>
  <si>
    <t>Generación de ingresos y empleo</t>
  </si>
  <si>
    <t>Equidad</t>
  </si>
  <si>
    <t>PROGRAMA SINERGIA</t>
  </si>
  <si>
    <t>FRECUENCIA MEDICION</t>
  </si>
  <si>
    <r>
      <rPr>
        <b/>
        <sz val="11"/>
        <color theme="1"/>
        <rFont val="Calibri"/>
        <family val="2"/>
        <scheme val="minor"/>
      </rPr>
      <t>1.1</t>
    </r>
    <r>
      <rPr>
        <sz val="11"/>
        <color theme="1"/>
        <rFont val="Calibri"/>
        <family val="2"/>
        <scheme val="minor"/>
      </rPr>
      <t xml:space="preserve"> Adoptar e implementar políticas y lineamientos que permitan la articulación efectiva entorno a la erradicación del trabajo infantil (Política de Explotación Sexual Contra Niños, Niñas y Adolescentes y Política de Prevención y Erradicación del Trabajo Infantil)</t>
    </r>
  </si>
  <si>
    <r>
      <rPr>
        <b/>
        <sz val="11"/>
        <color theme="1"/>
        <rFont val="Calibri"/>
        <family val="2"/>
        <scheme val="minor"/>
      </rPr>
      <t xml:space="preserve">1.1.1 </t>
    </r>
    <r>
      <rPr>
        <sz val="11"/>
        <color theme="1"/>
        <rFont val="Calibri"/>
        <family val="2"/>
        <scheme val="minor"/>
      </rPr>
      <t xml:space="preserve">Promover el Desarrollo de la Estrategia Nacional para Prevenir, erradicar  el Trabajo Infantil y sus Peores Formas </t>
    </r>
  </si>
  <si>
    <r>
      <rPr>
        <b/>
        <sz val="11"/>
        <color theme="1"/>
        <rFont val="Calibri"/>
        <family val="2"/>
        <scheme val="minor"/>
      </rPr>
      <t xml:space="preserve">1.1.2 </t>
    </r>
    <r>
      <rPr>
        <sz val="11"/>
        <color theme="1"/>
        <rFont val="Calibri"/>
        <family val="2"/>
        <scheme val="minor"/>
      </rPr>
      <t xml:space="preserve">Promover una cultura de cero tolerancia con el trabajo infantil a través de la adopción e implementación de políticas , lineamientos e instrumentos que permitan la articulación efectiva entorno a la erradicación del trabajo infantil </t>
    </r>
  </si>
  <si>
    <r>
      <rPr>
        <b/>
        <sz val="11"/>
        <color theme="1"/>
        <rFont val="Calibri"/>
        <family val="2"/>
        <scheme val="minor"/>
      </rPr>
      <t xml:space="preserve">1.1.3 </t>
    </r>
    <r>
      <rPr>
        <sz val="11"/>
        <color theme="1"/>
        <rFont val="Calibri"/>
        <family val="2"/>
        <scheme val="minor"/>
      </rPr>
      <t>Fortalecer IVC como instrumento para el cumplimiento de las normas laborales en trabajo infantil.</t>
    </r>
  </si>
  <si>
    <r>
      <rPr>
        <b/>
        <sz val="11"/>
        <color theme="1"/>
        <rFont val="Calibri"/>
        <family val="2"/>
        <scheme val="minor"/>
      </rPr>
      <t>1.2</t>
    </r>
    <r>
      <rPr>
        <sz val="11"/>
        <color theme="1"/>
        <rFont val="Calibri"/>
        <family val="2"/>
        <scheme val="minor"/>
      </rPr>
      <t xml:space="preserve"> Promover espacios de diálogo que reúnan a todos los actores sociales, gobierno, empleadores y trabajadores, para establecer de manera concertada los lineamientos de políticas,  propiciando un entorno constructivo que permita llevar a cabo el diálogo social y la negociación colectiva</t>
    </r>
  </si>
  <si>
    <r>
      <rPr>
        <b/>
        <sz val="11"/>
        <color theme="1"/>
        <rFont val="Calibri"/>
        <family val="2"/>
        <scheme val="minor"/>
      </rPr>
      <t xml:space="preserve">1.2.1 </t>
    </r>
    <r>
      <rPr>
        <sz val="11"/>
        <color theme="1"/>
        <rFont val="Calibri"/>
        <family val="2"/>
        <scheme val="minor"/>
      </rPr>
      <t>Fijar programas, estrategias, instrumentos y metodologías para propiciar un entorno constructivo que permita llevar a cabo el diálogo social y la negociación colectiva de las condiciones laborales y salariales en el país</t>
    </r>
  </si>
  <si>
    <r>
      <rPr>
        <b/>
        <sz val="11"/>
        <color theme="1"/>
        <rFont val="Calibri"/>
        <family val="2"/>
        <scheme val="minor"/>
      </rPr>
      <t>1.2.2</t>
    </r>
    <r>
      <rPr>
        <sz val="11"/>
        <color theme="1"/>
        <rFont val="Calibri"/>
        <family val="2"/>
        <scheme val="minor"/>
      </rPr>
      <t xml:space="preserve"> Crear condiciones  que contribuyan al fortalecimiento de las relaciones laborales tripartitas a través del impulso al diálogo social, apoyo a la representatividad de los trabajadores y la formación de nuevo líderes sindicales.</t>
    </r>
  </si>
  <si>
    <r>
      <rPr>
        <b/>
        <sz val="11"/>
        <color theme="1"/>
        <rFont val="Calibri"/>
        <family val="2"/>
        <scheme val="minor"/>
      </rPr>
      <t xml:space="preserve">1.2.3. </t>
    </r>
    <r>
      <rPr>
        <sz val="11"/>
        <color theme="1"/>
        <rFont val="Calibri"/>
        <family val="2"/>
        <scheme val="minor"/>
      </rPr>
      <t>Promocionar el diálogo social para la transformación de las relaciones laborales</t>
    </r>
  </si>
  <si>
    <r>
      <rPr>
        <b/>
        <sz val="11"/>
        <color theme="1"/>
        <rFont val="Calibri"/>
        <family val="2"/>
        <scheme val="minor"/>
      </rPr>
      <t>1.2.4.</t>
    </r>
    <r>
      <rPr>
        <sz val="11"/>
        <color theme="1"/>
        <rFont val="Calibri"/>
        <family val="2"/>
        <scheme val="minor"/>
      </rPr>
      <t>Buscar alternativas para la solución de conflictos colectivos producto de las relaciones laborales</t>
    </r>
  </si>
  <si>
    <r>
      <rPr>
        <b/>
        <sz val="11"/>
        <color theme="1"/>
        <rFont val="Calibri"/>
        <family val="2"/>
        <scheme val="minor"/>
      </rPr>
      <t xml:space="preserve">1.2.5 </t>
    </r>
    <r>
      <rPr>
        <sz val="11"/>
        <color theme="1"/>
        <rFont val="Calibri"/>
        <family val="2"/>
        <scheme val="minor"/>
      </rPr>
      <t>Reparación colectiva al movimiento sindical y a otros sujetos colectivos</t>
    </r>
  </si>
  <si>
    <r>
      <rPr>
        <b/>
        <sz val="11"/>
        <color theme="1"/>
        <rFont val="Calibri"/>
        <family val="2"/>
        <scheme val="minor"/>
      </rPr>
      <t xml:space="preserve">1.2.6 </t>
    </r>
    <r>
      <rPr>
        <sz val="11"/>
        <color theme="1"/>
        <rFont val="Calibri"/>
        <family val="2"/>
        <scheme val="minor"/>
      </rPr>
      <t>Promover, defender y apoyar el sindicalismo y la sindicalización, para unos sindicatos de calidad, con vocación y capacidad de representación y defensa de los intereses colectivos de los trabajadores</t>
    </r>
  </si>
  <si>
    <r>
      <rPr>
        <b/>
        <sz val="11"/>
        <color theme="1"/>
        <rFont val="Calibri"/>
        <family val="2"/>
        <scheme val="minor"/>
      </rPr>
      <t xml:space="preserve">1.3.1  </t>
    </r>
    <r>
      <rPr>
        <sz val="11"/>
        <color theme="1"/>
        <rFont val="Calibri"/>
        <family val="2"/>
        <scheme val="minor"/>
      </rPr>
      <t>Diseñar e implementar programas  para el fortalecimiento de los Derechos Fundamentales en el Trabajo</t>
    </r>
  </si>
  <si>
    <r>
      <rPr>
        <b/>
        <sz val="11"/>
        <color theme="1"/>
        <rFont val="Calibri"/>
        <family val="2"/>
        <scheme val="minor"/>
      </rPr>
      <t>1.3.2</t>
    </r>
    <r>
      <rPr>
        <sz val="11"/>
        <color theme="1"/>
        <rFont val="Calibri"/>
        <family val="2"/>
        <scheme val="minor"/>
      </rPr>
      <t xml:space="preserve"> Establecer de manera concertada los lineamientos de políticas, planes y programas sobre protección de las condiciones del trabajo, salarios y prestaciones, relaciones laborales individuales y colectivas y cumplimiento de los derechos fundamentales del trabajador</t>
    </r>
  </si>
  <si>
    <r>
      <rPr>
        <b/>
        <sz val="11"/>
        <color theme="1"/>
        <rFont val="Calibri"/>
        <family val="2"/>
        <scheme val="minor"/>
      </rPr>
      <t xml:space="preserve">2.1 </t>
    </r>
    <r>
      <rPr>
        <sz val="11"/>
        <color theme="1"/>
        <rFont val="Calibri"/>
        <family val="2"/>
        <scheme val="minor"/>
      </rPr>
      <t>Establecer los lineamientos de política para armonizar la oferta de recurso humano con la demanda de empleo.</t>
    </r>
  </si>
  <si>
    <r>
      <rPr>
        <b/>
        <sz val="11"/>
        <color theme="1"/>
        <rFont val="Calibri"/>
        <family val="2"/>
        <scheme val="minor"/>
      </rPr>
      <t>2.1.1</t>
    </r>
    <r>
      <rPr>
        <sz val="11"/>
        <color theme="1"/>
        <rFont val="Calibri"/>
        <family val="2"/>
        <scheme val="minor"/>
      </rPr>
      <t xml:space="preserve"> Fortalecer técnicamente y en gestión territorial a la Red de observatorios regionales del mercado de trabajo para consolidarlos como un referente regional en temas de mercado laboral</t>
    </r>
  </si>
  <si>
    <r>
      <rPr>
        <b/>
        <sz val="11"/>
        <color theme="1"/>
        <rFont val="Calibri"/>
        <family val="2"/>
        <scheme val="minor"/>
      </rPr>
      <t>2.1.2</t>
    </r>
    <r>
      <rPr>
        <sz val="11"/>
        <color theme="1"/>
        <rFont val="Calibri"/>
        <family val="2"/>
        <scheme val="minor"/>
      </rPr>
      <t xml:space="preserve"> Promover la creación de acuerdos regionales entre actores de las regiones para la promoción de trabajo y el trabajo decente.</t>
    </r>
  </si>
  <si>
    <r>
      <rPr>
        <b/>
        <sz val="11"/>
        <color theme="1"/>
        <rFont val="Calibri"/>
        <family val="2"/>
        <scheme val="minor"/>
      </rPr>
      <t xml:space="preserve">2.1.3 </t>
    </r>
    <r>
      <rPr>
        <sz val="11"/>
        <color theme="1"/>
        <rFont val="Calibri"/>
        <family val="2"/>
        <scheme val="minor"/>
      </rPr>
      <t>Generar, implementar y evaluar rutas de empleabilidad con especial énfasis en población jóven que permitan su vinculación al mercado laboral</t>
    </r>
  </si>
  <si>
    <r>
      <rPr>
        <b/>
        <sz val="11"/>
        <color theme="1"/>
        <rFont val="Calibri"/>
        <family val="2"/>
        <scheme val="minor"/>
      </rPr>
      <t xml:space="preserve">2.1.4 </t>
    </r>
    <r>
      <rPr>
        <sz val="11"/>
        <color theme="1"/>
        <rFont val="Calibri"/>
        <family val="2"/>
        <scheme val="minor"/>
      </rPr>
      <t>Diseñar y desarrollar una herramienta de gestión del conocimiento para el análisis, monitoreo y prospectiva del mercado de trabajo nacional</t>
    </r>
  </si>
  <si>
    <r>
      <rPr>
        <b/>
        <sz val="11"/>
        <color theme="1"/>
        <rFont val="Calibri"/>
        <family val="2"/>
        <scheme val="minor"/>
      </rPr>
      <t xml:space="preserve">2.1.5  </t>
    </r>
    <r>
      <rPr>
        <sz val="11"/>
        <color theme="1"/>
        <rFont val="Calibri"/>
        <family val="2"/>
        <scheme val="minor"/>
      </rPr>
      <t>Diseñar y desarrollar una herramienta de gestión del conocimiento para el análisis, monitoreo y prospectiva del mercado de trabajo nacional</t>
    </r>
  </si>
  <si>
    <r>
      <rPr>
        <b/>
        <sz val="11"/>
        <color theme="1"/>
        <rFont val="Calibri"/>
        <family val="2"/>
        <scheme val="minor"/>
      </rPr>
      <t xml:space="preserve">2.1.6  </t>
    </r>
    <r>
      <rPr>
        <sz val="11"/>
        <color theme="1"/>
        <rFont val="Calibri"/>
        <family val="2"/>
        <scheme val="minor"/>
      </rPr>
      <t xml:space="preserve">Fortalecer, articular y actualizar la herramienta de difusión de información del monitoreo del mercado laboral que centralice la información con el fin de generar insumos e indicadores estadísticos complementarios para la toma de decisiones </t>
    </r>
  </si>
  <si>
    <r>
      <rPr>
        <b/>
        <sz val="11"/>
        <color theme="1"/>
        <rFont val="Calibri"/>
        <family val="2"/>
        <scheme val="minor"/>
      </rPr>
      <t xml:space="preserve">2.1.7 </t>
    </r>
    <r>
      <rPr>
        <sz val="11"/>
        <color theme="1"/>
        <rFont val="Calibri"/>
        <family val="2"/>
        <scheme val="minor"/>
      </rPr>
      <t>Hacer Seguimiento a los compromisos laborales adquiridos por el Gobierno de Colombia ante los Organismos Internacionales</t>
    </r>
  </si>
  <si>
    <r>
      <rPr>
        <b/>
        <sz val="11"/>
        <color theme="1"/>
        <rFont val="Calibri"/>
        <family val="2"/>
        <scheme val="minor"/>
      </rPr>
      <t>2.2</t>
    </r>
    <r>
      <rPr>
        <sz val="11"/>
        <color theme="1"/>
        <rFont val="Calibri"/>
        <family val="2"/>
        <scheme val="minor"/>
      </rPr>
      <t xml:space="preserve"> Generar herramientas, planes y programas para empresarios, entidades gubernamentales y demás actores sobre inclusión laboral de las personas en condiciones de vulnerabilidad (discapacitados, victimas, jóvenes, entre otros)  </t>
    </r>
  </si>
  <si>
    <r>
      <rPr>
        <b/>
        <sz val="11"/>
        <color theme="1"/>
        <rFont val="Calibri"/>
        <family val="2"/>
        <scheme val="minor"/>
      </rPr>
      <t xml:space="preserve">2.2.1 </t>
    </r>
    <r>
      <rPr>
        <sz val="11"/>
        <color theme="1"/>
        <rFont val="Calibri"/>
        <family val="2"/>
        <scheme val="minor"/>
      </rPr>
      <t>Acciones de capacitación a población vulnerable</t>
    </r>
  </si>
  <si>
    <r>
      <rPr>
        <b/>
        <sz val="11"/>
        <color theme="1"/>
        <rFont val="Calibri"/>
        <family val="2"/>
        <scheme val="minor"/>
      </rPr>
      <t>2.2.2</t>
    </r>
    <r>
      <rPr>
        <sz val="11"/>
        <color theme="1"/>
        <rFont val="Calibri"/>
        <family val="2"/>
        <scheme val="minor"/>
      </rPr>
      <t xml:space="preserve"> Generar e implementar rutas de empleabilidad con especial énfasis en población vulnerables que permita su vinculación al mercado laboral</t>
    </r>
  </si>
  <si>
    <r>
      <rPr>
        <b/>
        <sz val="11"/>
        <color theme="1"/>
        <rFont val="Calibri"/>
        <family val="2"/>
        <scheme val="minor"/>
      </rPr>
      <t xml:space="preserve">2.2.3 </t>
    </r>
    <r>
      <rPr>
        <sz val="11"/>
        <color theme="1"/>
        <rFont val="Calibri"/>
        <family val="2"/>
        <scheme val="minor"/>
      </rPr>
      <t xml:space="preserve"> Incentivar el teletrabajo, en particular a trabajadores: con  discapacidad, mujeres lactantes y con cuidado de niños, personas que cuidan adultos mayores y personas que laboren para empresas en zonas alejadas.</t>
    </r>
  </si>
  <si>
    <r>
      <rPr>
        <b/>
        <sz val="11"/>
        <color theme="1"/>
        <rFont val="Calibri"/>
        <family val="2"/>
        <scheme val="minor"/>
      </rPr>
      <t>2.3</t>
    </r>
    <r>
      <rPr>
        <sz val="11"/>
        <color theme="1"/>
        <rFont val="Calibri"/>
        <family val="2"/>
        <scheme val="minor"/>
      </rPr>
      <t xml:space="preserve"> Impulsar acciones para reducir las brechas de género existentes en el mercado laboral, garantizando la igualdad entre hombres y mujeres.</t>
    </r>
  </si>
  <si>
    <r>
      <rPr>
        <b/>
        <sz val="11"/>
        <color theme="1"/>
        <rFont val="Calibri"/>
        <family val="2"/>
        <scheme val="minor"/>
      </rPr>
      <t xml:space="preserve">2.3.1  </t>
    </r>
    <r>
      <rPr>
        <sz val="11"/>
        <color theme="1"/>
        <rFont val="Calibri"/>
        <family val="2"/>
        <scheme val="minor"/>
      </rPr>
      <t>Implementación de la Política de Equidad Laboral con Enfoque de Género, así como acciones específicas que promuevan la igualdad entre mujeres y hombres en el mercado laboral</t>
    </r>
  </si>
  <si>
    <r>
      <rPr>
        <b/>
        <sz val="11"/>
        <color theme="1"/>
        <rFont val="Calibri"/>
        <family val="2"/>
        <scheme val="minor"/>
      </rPr>
      <t xml:space="preserve">2.4 </t>
    </r>
    <r>
      <rPr>
        <sz val="11"/>
        <color theme="1"/>
        <rFont val="Calibri"/>
        <family val="2"/>
        <scheme val="minor"/>
      </rPr>
      <t>Desarrollar programas de fomento y fortalecimiento de las organizaciones rurales para la inserción laboral.</t>
    </r>
  </si>
  <si>
    <r>
      <rPr>
        <b/>
        <sz val="11"/>
        <color theme="1"/>
        <rFont val="Calibri"/>
        <family val="2"/>
        <scheme val="minor"/>
      </rPr>
      <t xml:space="preserve">2.4.1  </t>
    </r>
    <r>
      <rPr>
        <sz val="11"/>
        <color theme="1"/>
        <rFont val="Calibri"/>
        <family val="2"/>
        <scheme val="minor"/>
      </rPr>
      <t>Generar e implementar rutas de asociatividad para los trabajadores del campo</t>
    </r>
  </si>
  <si>
    <r>
      <rPr>
        <b/>
        <sz val="11"/>
        <color theme="1"/>
        <rFont val="Calibri"/>
        <family val="2"/>
        <scheme val="minor"/>
      </rPr>
      <t xml:space="preserve">3.1 </t>
    </r>
    <r>
      <rPr>
        <sz val="11"/>
        <color theme="1"/>
        <rFont val="Calibri"/>
        <family val="2"/>
        <scheme val="minor"/>
      </rPr>
      <t>Verificar el cumplimiento de la normativa laboral y del cumplimiento de los derechos de los trabajadores beneficiados con la formalización laboral por sectores</t>
    </r>
  </si>
  <si>
    <r>
      <rPr>
        <b/>
        <sz val="11"/>
        <color theme="1"/>
        <rFont val="Calibri"/>
        <family val="2"/>
        <scheme val="minor"/>
      </rPr>
      <t xml:space="preserve">3.1.1  </t>
    </r>
    <r>
      <rPr>
        <sz val="11"/>
        <color theme="1"/>
        <rFont val="Calibri"/>
        <family val="2"/>
        <scheme val="minor"/>
      </rPr>
      <t xml:space="preserve">Plan de intervención especial para la formalización y la protección de los derechos laborales en los sectores económicos con énfasis  en Palmicultor, Portuario, Floricultor.
</t>
    </r>
  </si>
  <si>
    <r>
      <rPr>
        <b/>
        <sz val="11"/>
        <color theme="1"/>
        <rFont val="Calibri"/>
        <family val="2"/>
        <scheme val="minor"/>
      </rPr>
      <t xml:space="preserve">3.1.2 </t>
    </r>
    <r>
      <rPr>
        <sz val="11"/>
        <color theme="1"/>
        <rFont val="Calibri"/>
        <family val="2"/>
        <scheme val="minor"/>
      </rPr>
      <t xml:space="preserve">Procedimiento sancionatorio laboral fortalecido en su eficiencia y eficacia
</t>
    </r>
  </si>
  <si>
    <r>
      <rPr>
        <b/>
        <sz val="11"/>
        <color theme="1"/>
        <rFont val="Calibri"/>
        <family val="2"/>
        <scheme val="minor"/>
      </rPr>
      <t xml:space="preserve">3.2  </t>
    </r>
    <r>
      <rPr>
        <sz val="11"/>
        <color theme="1"/>
        <rFont val="Calibri"/>
        <family val="2"/>
        <scheme val="minor"/>
      </rPr>
      <t xml:space="preserve">Definir la política migratoria laboral de acuerdo a las dinámicas y necesidades económicas del país y a los instrumentos internacionales existentes </t>
    </r>
  </si>
  <si>
    <r>
      <rPr>
        <b/>
        <sz val="11"/>
        <color theme="1"/>
        <rFont val="Calibri"/>
        <family val="2"/>
        <scheme val="minor"/>
      </rPr>
      <t xml:space="preserve">3.2.1  </t>
    </r>
    <r>
      <rPr>
        <sz val="11"/>
        <color theme="1"/>
        <rFont val="Calibri"/>
        <family val="2"/>
        <scheme val="minor"/>
      </rPr>
      <t>Diagnóstico y seguimiento a  los trabajadores extranjeros en Colombia.</t>
    </r>
  </si>
  <si>
    <r>
      <rPr>
        <b/>
        <sz val="11"/>
        <color theme="1"/>
        <rFont val="Calibri"/>
        <family val="2"/>
        <scheme val="minor"/>
      </rPr>
      <t xml:space="preserve">3.3 </t>
    </r>
    <r>
      <rPr>
        <sz val="11"/>
        <color theme="1"/>
        <rFont val="Calibri"/>
        <family val="2"/>
        <scheme val="minor"/>
      </rPr>
      <t>Fomentar la generación de empleo y la formalización laboral mediante el establecimiento de políticas, planes, programas e incentivos con el fin de aumentarla.</t>
    </r>
  </si>
  <si>
    <r>
      <rPr>
        <b/>
        <sz val="11"/>
        <color theme="1"/>
        <rFont val="Calibri"/>
        <family val="2"/>
        <scheme val="minor"/>
      </rPr>
      <t xml:space="preserve">3.3.1   </t>
    </r>
    <r>
      <rPr>
        <sz val="11"/>
        <color theme="1"/>
        <rFont val="Calibri"/>
        <family val="2"/>
        <scheme val="minor"/>
      </rPr>
      <t xml:space="preserve">Diseñar programas y/o incentivos dirigidos a la formalización de manera concertada con las entidades competentes con enfásis en los sectores productivos y grupos de población priorizados por presentar los mayores niveles de informalidad. </t>
    </r>
  </si>
  <si>
    <r>
      <rPr>
        <b/>
        <sz val="11"/>
        <color theme="1"/>
        <rFont val="Calibri"/>
        <family val="2"/>
        <scheme val="minor"/>
      </rPr>
      <t xml:space="preserve">3.3.2  </t>
    </r>
    <r>
      <rPr>
        <sz val="11"/>
        <color theme="1"/>
        <rFont val="Calibri"/>
        <family val="2"/>
        <scheme val="minor"/>
      </rPr>
      <t>Ofrecer protección económica (beneficios monetarios) a aquellos adultos mayores que no  cuentan  con  algún  tipo  de  protección.</t>
    </r>
  </si>
  <si>
    <r>
      <rPr>
        <b/>
        <sz val="11"/>
        <color theme="1"/>
        <rFont val="Calibri"/>
        <family val="2"/>
        <scheme val="minor"/>
      </rPr>
      <t xml:space="preserve">3.3.3 </t>
    </r>
    <r>
      <rPr>
        <sz val="11"/>
        <color theme="1"/>
        <rFont val="Calibri"/>
        <family val="2"/>
        <scheme val="minor"/>
      </rPr>
      <t xml:space="preserve"> Sensibilizar a la población colombiana sobre la operatividad y beneficios de la formalización laboral. </t>
    </r>
  </si>
  <si>
    <r>
      <rPr>
        <b/>
        <sz val="11"/>
        <color theme="1"/>
        <rFont val="Calibri"/>
        <family val="2"/>
        <scheme val="minor"/>
      </rPr>
      <t xml:space="preserve">3.3.4  </t>
    </r>
    <r>
      <rPr>
        <sz val="11"/>
        <color theme="1"/>
        <rFont val="Calibri"/>
        <family val="2"/>
        <scheme val="minor"/>
      </rPr>
      <t>Realizar seguimiento y evaluación de las políticas de formalización laboral.</t>
    </r>
  </si>
  <si>
    <r>
      <rPr>
        <b/>
        <sz val="11"/>
        <color theme="1"/>
        <rFont val="Calibri"/>
        <family val="2"/>
        <scheme val="minor"/>
      </rPr>
      <t xml:space="preserve">3.3.5   </t>
    </r>
    <r>
      <rPr>
        <sz val="11"/>
        <color theme="1"/>
        <rFont val="Calibri"/>
        <family val="2"/>
        <scheme val="minor"/>
      </rPr>
      <t>Alinear la oferta y demanda de teletrabajadores con las empresas, partiendo de la caracterización de los tipos de trabajadores y empleos que se requieren a través del teletrabajo y la formación para su mejor desempeño</t>
    </r>
  </si>
  <si>
    <r>
      <t xml:space="preserve">3.3.6 </t>
    </r>
    <r>
      <rPr>
        <sz val="11"/>
        <color theme="1"/>
        <rFont val="Calibri"/>
        <family val="2"/>
        <scheme val="minor"/>
      </rPr>
      <t>Fomentar la Generación de Empleo.</t>
    </r>
  </si>
  <si>
    <r>
      <rPr>
        <b/>
        <sz val="11"/>
        <color theme="1"/>
        <rFont val="Calibri"/>
        <family val="2"/>
        <scheme val="minor"/>
      </rPr>
      <t xml:space="preserve">3.4   </t>
    </r>
    <r>
      <rPr>
        <sz val="11"/>
        <color theme="1"/>
        <rFont val="Calibri"/>
        <family val="2"/>
        <scheme val="minor"/>
      </rPr>
      <t>Establecer los lineamientos de política de la formación para el trabajo y el desarrollo humano con criterios de pertinencia y calidad.</t>
    </r>
  </si>
  <si>
    <r>
      <rPr>
        <b/>
        <sz val="11"/>
        <color theme="1"/>
        <rFont val="Calibri"/>
        <family val="2"/>
        <scheme val="minor"/>
      </rPr>
      <t xml:space="preserve">3.4.1  </t>
    </r>
    <r>
      <rPr>
        <sz val="11"/>
        <color theme="1"/>
        <rFont val="Calibri"/>
        <family val="2"/>
        <scheme val="minor"/>
      </rPr>
      <t>Fomentar el mejoramiento de la capacitación de trabajadores en empresa con calidad y pertinencia.</t>
    </r>
  </si>
  <si>
    <r>
      <rPr>
        <b/>
        <sz val="11"/>
        <color theme="1"/>
        <rFont val="Calibri"/>
        <family val="2"/>
        <scheme val="minor"/>
      </rPr>
      <t>4.1</t>
    </r>
    <r>
      <rPr>
        <sz val="11"/>
        <color theme="1"/>
        <rFont val="Calibri"/>
        <family val="2"/>
        <scheme val="minor"/>
      </rPr>
      <t xml:space="preserve"> Promover la cultura del cuidado en el trabajo y desarrollar normativa que favorezca la ampliación de cobertura en el Sistema General de Riesgos Laborales</t>
    </r>
  </si>
  <si>
    <r>
      <rPr>
        <b/>
        <sz val="11"/>
        <color theme="1"/>
        <rFont val="Calibri"/>
        <family val="2"/>
        <scheme val="minor"/>
      </rPr>
      <t xml:space="preserve">4.1.1  </t>
    </r>
    <r>
      <rPr>
        <sz val="11"/>
        <color theme="1"/>
        <rFont val="Calibri"/>
        <family val="2"/>
        <scheme val="minor"/>
      </rPr>
      <t>Promover y diseñar las politicas, y estrategias para el  mejoramiento y desarrollo del Sistema General de Riesgos Laborales</t>
    </r>
  </si>
  <si>
    <r>
      <rPr>
        <b/>
        <sz val="11"/>
        <color theme="1"/>
        <rFont val="Calibri"/>
        <family val="2"/>
        <scheme val="minor"/>
      </rPr>
      <t xml:space="preserve">4.2 </t>
    </r>
    <r>
      <rPr>
        <sz val="11"/>
        <color theme="1"/>
        <rFont val="Calibri"/>
        <family val="2"/>
        <scheme val="minor"/>
      </rPr>
      <t xml:space="preserve">Proponer planes, programas y proyectos tendientes a ampliar la cobertura del subsidio familiar y mejorar la calidad de su prestación, e impulsar y evaluar la ejecución de los servicios complementarios ofrecidos por las Cajas de Compensación Familiar. </t>
    </r>
  </si>
  <si>
    <r>
      <t xml:space="preserve">4.2.1 </t>
    </r>
    <r>
      <rPr>
        <sz val="11"/>
        <color theme="1"/>
        <rFont val="Calibri"/>
        <family val="2"/>
        <scheme val="minor"/>
      </rPr>
      <t xml:space="preserve"> Ampliar la cobertura del subsidio familiar </t>
    </r>
  </si>
  <si>
    <r>
      <rPr>
        <b/>
        <sz val="11"/>
        <color theme="1"/>
        <rFont val="Calibri"/>
        <family val="2"/>
        <scheme val="minor"/>
      </rPr>
      <t xml:space="preserve">4.3 </t>
    </r>
    <r>
      <rPr>
        <sz val="11"/>
        <color theme="1"/>
        <rFont val="Calibri"/>
        <family val="2"/>
        <scheme val="minor"/>
      </rPr>
      <t>Diseñar políticas y programas que contribuyan a aumentar los mecanismos y/o cobertura de protección a la vejez para los trabajadores formales e informarles para que puedan contar con un ingreso al llegar a la edad de jubilación o de retiro.</t>
    </r>
  </si>
  <si>
    <r>
      <rPr>
        <b/>
        <sz val="11"/>
        <color theme="1"/>
        <rFont val="Calibri"/>
        <family val="2"/>
        <scheme val="minor"/>
      </rPr>
      <t xml:space="preserve">4.3.2  </t>
    </r>
    <r>
      <rPr>
        <sz val="11"/>
        <color theme="1"/>
        <rFont val="Calibri"/>
        <family val="2"/>
        <scheme val="minor"/>
      </rPr>
      <t>Fomentar,  incrementar  y contribuir a la cobertura del Sistema Pensional, y el ahorro para  la vejez</t>
    </r>
  </si>
  <si>
    <r>
      <rPr>
        <b/>
        <sz val="11"/>
        <color theme="1"/>
        <rFont val="Calibri"/>
        <family val="2"/>
        <scheme val="minor"/>
      </rPr>
      <t xml:space="preserve">4.3.3 </t>
    </r>
    <r>
      <rPr>
        <sz val="11"/>
        <color theme="1"/>
        <rFont val="Calibri"/>
        <family val="2"/>
        <scheme val="minor"/>
      </rPr>
      <t xml:space="preserve"> Fomentar,  incrementar  y contribuir a la cobertura del Sistema Pensional, y el ahorro para  la vejez</t>
    </r>
  </si>
  <si>
    <r>
      <rPr>
        <b/>
        <sz val="11"/>
        <color theme="1"/>
        <rFont val="Calibri"/>
        <family val="2"/>
        <scheme val="minor"/>
      </rPr>
      <t xml:space="preserve">5.1 </t>
    </r>
    <r>
      <rPr>
        <sz val="11"/>
        <color theme="1"/>
        <rFont val="Calibri"/>
        <family val="2"/>
        <scheme val="minor"/>
      </rPr>
      <t>Fortalecer los procesos de atención al ciudadano y proveer un servicio cercano, pertinente y de calidad a los usuarios</t>
    </r>
  </si>
  <si>
    <r>
      <rPr>
        <b/>
        <sz val="11"/>
        <color theme="1"/>
        <rFont val="Calibri"/>
        <family val="2"/>
        <scheme val="minor"/>
      </rPr>
      <t xml:space="preserve">5.1.1  </t>
    </r>
    <r>
      <rPr>
        <sz val="11"/>
        <color theme="1"/>
        <rFont val="Calibri"/>
        <family val="2"/>
        <scheme val="minor"/>
      </rPr>
      <t>Optimizar el sistema de atención al ciudadano</t>
    </r>
  </si>
  <si>
    <r>
      <rPr>
        <b/>
        <sz val="11"/>
        <color theme="1"/>
        <rFont val="Calibri"/>
        <family val="2"/>
        <scheme val="minor"/>
      </rPr>
      <t xml:space="preserve">5.1.2  </t>
    </r>
    <r>
      <rPr>
        <sz val="11"/>
        <color theme="1"/>
        <rFont val="Calibri"/>
        <family val="2"/>
        <scheme val="minor"/>
      </rPr>
      <t>Evaluacion al Sistema de Control Interno</t>
    </r>
  </si>
  <si>
    <r>
      <rPr>
        <b/>
        <sz val="11"/>
        <color theme="1"/>
        <rFont val="Calibri"/>
        <family val="2"/>
        <scheme val="minor"/>
      </rPr>
      <t xml:space="preserve">5.2 </t>
    </r>
    <r>
      <rPr>
        <sz val="11"/>
        <color theme="1"/>
        <rFont val="Calibri"/>
        <family val="2"/>
        <scheme val="minor"/>
      </rPr>
      <t>Desarrollar mecanismos y herramientas que permitan monitorear y dar cuenta de la buena gestión, del compromiso con el servicio público, y de la transparencia del sector</t>
    </r>
  </si>
  <si>
    <r>
      <rPr>
        <b/>
        <sz val="11"/>
        <color theme="1"/>
        <rFont val="Calibri"/>
        <family val="2"/>
        <scheme val="minor"/>
      </rPr>
      <t xml:space="preserve">5.2.1  </t>
    </r>
    <r>
      <rPr>
        <sz val="11"/>
        <color theme="1"/>
        <rFont val="Calibri"/>
        <family val="2"/>
        <scheme val="minor"/>
      </rPr>
      <t>Fortalecimiento y desarrollo del Talento Humano</t>
    </r>
  </si>
  <si>
    <r>
      <rPr>
        <b/>
        <sz val="11"/>
        <color theme="1"/>
        <rFont val="Calibri"/>
        <family val="2"/>
        <scheme val="minor"/>
      </rPr>
      <t>5.2,2</t>
    </r>
    <r>
      <rPr>
        <sz val="11"/>
        <color theme="1"/>
        <rFont val="Calibri"/>
        <family val="2"/>
        <scheme val="minor"/>
      </rPr>
      <t xml:space="preserve">  Comunicar al país la oferta institucional del Sector trabajo y en especial del Ministerio del trabajo con el fin de impactar positivamente la vida laboral de los colombianos.</t>
    </r>
  </si>
  <si>
    <r>
      <rPr>
        <b/>
        <sz val="11"/>
        <color theme="1"/>
        <rFont val="Calibri"/>
        <family val="2"/>
        <scheme val="minor"/>
      </rPr>
      <t>5.2.3</t>
    </r>
    <r>
      <rPr>
        <sz val="11"/>
        <color theme="1"/>
        <rFont val="Calibri"/>
        <family val="2"/>
        <scheme val="minor"/>
      </rPr>
      <t xml:space="preserve">  Implementación de la estrategía nacional de Gobierno en Línea para la entidad.</t>
    </r>
  </si>
  <si>
    <r>
      <rPr>
        <b/>
        <sz val="11"/>
        <color theme="1"/>
        <rFont val="Calibri"/>
        <family val="2"/>
        <scheme val="minor"/>
      </rPr>
      <t>5.2.4</t>
    </r>
    <r>
      <rPr>
        <sz val="11"/>
        <color theme="1"/>
        <rFont val="Calibri"/>
        <family val="2"/>
        <scheme val="minor"/>
      </rPr>
      <t xml:space="preserve">  Fortalecimiento tecnológico de la entidad</t>
    </r>
  </si>
  <si>
    <r>
      <rPr>
        <b/>
        <sz val="11"/>
        <color theme="1"/>
        <rFont val="Calibri"/>
        <family val="2"/>
        <scheme val="minor"/>
      </rPr>
      <t xml:space="preserve">5.2.5  </t>
    </r>
    <r>
      <rPr>
        <sz val="11"/>
        <color theme="1"/>
        <rFont val="Calibri"/>
        <family val="2"/>
        <scheme val="minor"/>
      </rPr>
      <t>Fomentar el desarrollo del Sistema Integrado de Gestión del Ministerio.</t>
    </r>
  </si>
  <si>
    <r>
      <rPr>
        <b/>
        <sz val="11"/>
        <color theme="1"/>
        <rFont val="Calibri"/>
        <family val="2"/>
        <scheme val="minor"/>
      </rPr>
      <t xml:space="preserve">5.2.6  </t>
    </r>
    <r>
      <rPr>
        <sz val="11"/>
        <color theme="1"/>
        <rFont val="Calibri"/>
        <family val="2"/>
        <scheme val="minor"/>
      </rPr>
      <t xml:space="preserve">Consolidar del Sistema integrado de Planeación y Gestión </t>
    </r>
  </si>
  <si>
    <r>
      <rPr>
        <b/>
        <sz val="11"/>
        <color theme="1"/>
        <rFont val="Calibri"/>
        <family val="2"/>
        <scheme val="minor"/>
      </rPr>
      <t>5.2.7</t>
    </r>
    <r>
      <rPr>
        <sz val="11"/>
        <color theme="1"/>
        <rFont val="Calibri"/>
        <family val="2"/>
        <scheme val="minor"/>
      </rPr>
      <t xml:space="preserve">  Propender por el cumplimiento de los deberes funcionales de los servidores publicos de Ministerio del Trabajo</t>
    </r>
  </si>
  <si>
    <r>
      <rPr>
        <b/>
        <sz val="11"/>
        <color theme="1"/>
        <rFont val="Calibri"/>
        <family val="2"/>
        <scheme val="minor"/>
      </rPr>
      <t>5.2.8</t>
    </r>
    <r>
      <rPr>
        <sz val="11"/>
        <color theme="1"/>
        <rFont val="Calibri"/>
        <family val="2"/>
        <scheme val="minor"/>
      </rPr>
      <t xml:space="preserve">  Modernización del Sistema de Archivo Sindical para hacerlo más efectivo, incluyendo el sistema en línea para el registro y depósito, diseñado e implementado</t>
    </r>
  </si>
  <si>
    <r>
      <rPr>
        <b/>
        <sz val="11"/>
        <color theme="1"/>
        <rFont val="Calibri"/>
        <family val="2"/>
        <scheme val="minor"/>
      </rPr>
      <t xml:space="preserve">5.2.9 </t>
    </r>
    <r>
      <rPr>
        <sz val="11"/>
        <color theme="1"/>
        <rFont val="Calibri"/>
        <family val="2"/>
        <scheme val="minor"/>
      </rPr>
      <t xml:space="preserve"> Contribuir a la implementación y aplicación de los lineamientos de política,  instrumentos y metodologías de la normatividad que rige el Sector  Trabajo.  </t>
    </r>
  </si>
  <si>
    <r>
      <rPr>
        <b/>
        <sz val="11"/>
        <color theme="1"/>
        <rFont val="Calibri"/>
        <family val="2"/>
        <scheme val="minor"/>
      </rPr>
      <t xml:space="preserve">5.3 </t>
    </r>
    <r>
      <rPr>
        <sz val="11"/>
        <color theme="1"/>
        <rFont val="Calibri"/>
        <family val="2"/>
        <scheme val="minor"/>
      </rPr>
      <t>Establecer los lineamientos de política, estrategias, instrumentos y metodologías para una mejor coordinación entre las entidades del sector Trabajo</t>
    </r>
  </si>
  <si>
    <r>
      <rPr>
        <b/>
        <sz val="11"/>
        <color theme="1"/>
        <rFont val="Calibri"/>
        <family val="2"/>
        <scheme val="minor"/>
      </rPr>
      <t>5.3.1</t>
    </r>
    <r>
      <rPr>
        <sz val="11"/>
        <color theme="1"/>
        <rFont val="Calibri"/>
        <family val="2"/>
        <scheme val="minor"/>
      </rPr>
      <t xml:space="preserve">  Coordinar la política del sector y maximizar su impacto a favor del bienestar y la prosperidad de los colombianos</t>
    </r>
  </si>
  <si>
    <r>
      <rPr>
        <b/>
        <sz val="9"/>
        <color theme="1"/>
        <rFont val="Calibri"/>
        <family val="2"/>
        <scheme val="minor"/>
      </rPr>
      <t>12</t>
    </r>
    <r>
      <rPr>
        <sz val="9"/>
        <color theme="1"/>
        <rFont val="Calibri"/>
        <family val="2"/>
        <scheme val="minor"/>
      </rPr>
      <t xml:space="preserve"> MESAS DE TRABAJO CON CONFLICTOS SOLUCIONADOS</t>
    </r>
  </si>
  <si>
    <r>
      <rPr>
        <b/>
        <sz val="9"/>
        <color theme="1"/>
        <rFont val="Calibri"/>
        <family val="2"/>
        <scheme val="minor"/>
      </rPr>
      <t xml:space="preserve">465 </t>
    </r>
    <r>
      <rPr>
        <sz val="9"/>
        <color theme="1"/>
        <rFont val="Calibri"/>
        <family val="2"/>
        <scheme val="minor"/>
      </rPr>
      <t>PERSONAS SENSIBILIZADAS</t>
    </r>
  </si>
  <si>
    <r>
      <t xml:space="preserve">En este periodo se aumenta el acumulado en </t>
    </r>
    <r>
      <rPr>
        <b/>
        <sz val="9"/>
        <color theme="1"/>
        <rFont val="Calibri"/>
        <family val="2"/>
        <scheme val="minor"/>
      </rPr>
      <t>cuatro Acuerdos</t>
    </r>
    <r>
      <rPr>
        <sz val="9"/>
        <color theme="1"/>
        <rFont val="Calibri"/>
        <family val="2"/>
        <scheme val="minor"/>
      </rPr>
      <t>: uno correspondiente al mes de diciembre de 2015 que se reportó tardíamente por parte de las territoriales y los otros</t>
    </r>
    <r>
      <rPr>
        <b/>
        <sz val="9"/>
        <color theme="1"/>
        <rFont val="Calibri"/>
        <family val="2"/>
        <scheme val="minor"/>
      </rPr>
      <t xml:space="preserve"> tres del primer trimestre de 2016</t>
    </r>
  </si>
  <si>
    <t>El promedio del total de afiliados al Sistema General de Riesgos Laborales con corte al 29 de febrero de 2016, asciende a 9.903.140, según información reportada por las Administradoras de Riesgos Laborales.
Fecha de corte: 29/02/2016
Fecha de actualización: 08/04/2016
9.843.090,00 meta 2016</t>
  </si>
  <si>
    <r>
      <t>Fecha de corte:</t>
    </r>
    <r>
      <rPr>
        <sz val="9"/>
        <color theme="1"/>
        <rFont val="Calibri"/>
        <family val="2"/>
        <scheme val="minor"/>
      </rPr>
      <t> 31/03/2016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</si>
</sst>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164" formatCode="#,##0.00;[Red]#,##0.00"/>
    <numFmt numFmtId="165" formatCode="0.0%"/>
    <numFmt numFmtId="166" formatCode="[$-10C0A]#,##0.00"/>
    <numFmt numFmtId="167" formatCode="_-* #,##0.00_-;\-* #,##0.00_-;_-* &quot;-&quot;??_-;_-@_-"/>
    <numFmt numFmtId="168" formatCode="_-* #,##0_-;\-* #,##0_-;_-* &quot;-&quot;??_-;_-@_-"/>
    <numFmt numFmtId="169" formatCode="0.00;[Red]0.00"/>
    <numFmt numFmtId="170" formatCode="[$-10C0A]#,##0"/>
  </numFmts>
  <fonts count="16" x14ac:knownFonts="1">
    <font>
      <sz val="11"/>
      <color theme="1"/>
      <name val="Calibri"/>
      <family val="2"/>
      <scheme val="minor"/>
    </font>
    <font>
      <sz val="11"/>
      <color theme="1"/>
      <name val="Calibri"/>
      <family val="2"/>
      <scheme val="minor"/>
    </font>
    <font>
      <b/>
      <sz val="18"/>
      <name val="Arial"/>
      <family val="2"/>
    </font>
    <font>
      <sz val="11"/>
      <color indexed="8"/>
      <name val="Calibri"/>
      <family val="2"/>
    </font>
    <font>
      <b/>
      <sz val="11"/>
      <name val="Calibri"/>
      <family val="2"/>
    </font>
    <font>
      <b/>
      <sz val="11"/>
      <name val="Calibri"/>
      <family val="2"/>
      <scheme val="minor"/>
    </font>
    <font>
      <sz val="11"/>
      <name val="Calibri"/>
      <family val="2"/>
      <scheme val="minor"/>
    </font>
    <font>
      <sz val="10"/>
      <name val="Verdana"/>
      <family val="2"/>
    </font>
    <font>
      <sz val="11"/>
      <color theme="1"/>
      <name val="Calibri"/>
      <family val="2"/>
    </font>
    <font>
      <sz val="11"/>
      <name val="Calibri"/>
      <family val="2"/>
    </font>
    <font>
      <sz val="11"/>
      <color rgb="FFFF0000"/>
      <name val="Calibri"/>
      <family val="2"/>
      <scheme val="minor"/>
    </font>
    <font>
      <sz val="9.6"/>
      <color rgb="FF222222"/>
      <name val="Arial"/>
      <family val="2"/>
    </font>
    <font>
      <b/>
      <sz val="9.6"/>
      <color rgb="FF222222"/>
      <name val="Arial"/>
      <family val="2"/>
    </font>
    <font>
      <sz val="9"/>
      <color theme="1"/>
      <name val="Calibri"/>
      <family val="2"/>
      <scheme val="minor"/>
    </font>
    <font>
      <b/>
      <sz val="11"/>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theme="8" tint="-0.249977111117893"/>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s>
  <cellStyleXfs count="7">
    <xf numFmtId="0" fontId="0" fillId="0" borderId="0"/>
    <xf numFmtId="167" fontId="1" fillId="0" borderId="0" applyFont="0" applyFill="0" applyBorder="0" applyAlignment="0" applyProtection="0"/>
    <xf numFmtId="9" fontId="1" fillId="0" borderId="0" applyFont="0" applyFill="0" applyBorder="0" applyAlignment="0" applyProtection="0"/>
    <xf numFmtId="0" fontId="7" fillId="0" borderId="0"/>
    <xf numFmtId="9" fontId="3"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cellStyleXfs>
  <cellXfs count="86">
    <xf numFmtId="0" fontId="0" fillId="0" borderId="0" xfId="0"/>
    <xf numFmtId="0" fontId="3" fillId="0" borderId="0" xfId="0"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xf>
    <xf numFmtId="10" fontId="8" fillId="0" borderId="0" xfId="2"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justify" vertical="center"/>
    </xf>
    <xf numFmtId="3" fontId="8" fillId="0" borderId="0" xfId="0" applyNumberFormat="1" applyFont="1" applyAlignment="1">
      <alignment vertical="center"/>
    </xf>
    <xf numFmtId="0" fontId="8" fillId="0" borderId="0" xfId="0" applyFont="1" applyAlignment="1">
      <alignment vertical="center"/>
    </xf>
    <xf numFmtId="10" fontId="8" fillId="0" borderId="0" xfId="0" applyNumberFormat="1" applyFont="1" applyAlignment="1">
      <alignment horizontal="justify" vertical="center"/>
    </xf>
    <xf numFmtId="3" fontId="0" fillId="0" borderId="1" xfId="0" applyNumberFormat="1"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vertical="center" wrapText="1"/>
      <protection locked="0"/>
    </xf>
    <xf numFmtId="3" fontId="8" fillId="0" borderId="0" xfId="0" applyNumberFormat="1" applyFont="1" applyAlignment="1">
      <alignment horizontal="justify" vertical="center"/>
    </xf>
    <xf numFmtId="3" fontId="9" fillId="0" borderId="1" xfId="0" applyNumberFormat="1"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3" fontId="4" fillId="2" borderId="1" xfId="0" applyNumberFormat="1" applyFont="1" applyFill="1" applyBorder="1" applyAlignment="1">
      <alignment horizontal="center" vertical="center" wrapText="1"/>
    </xf>
    <xf numFmtId="0" fontId="0"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shrinkToFit="1"/>
    </xf>
    <xf numFmtId="164" fontId="0" fillId="0" borderId="1" xfId="0" applyNumberFormat="1" applyFont="1" applyFill="1" applyBorder="1" applyAlignment="1">
      <alignment horizontal="center" vertical="center" wrapText="1"/>
    </xf>
    <xf numFmtId="165" fontId="0" fillId="0" borderId="1" xfId="2" applyNumberFormat="1" applyFont="1" applyFill="1" applyBorder="1" applyAlignment="1">
      <alignment horizontal="center" vertical="center" wrapText="1"/>
    </xf>
    <xf numFmtId="10" fontId="0" fillId="0" borderId="1" xfId="2" applyNumberFormat="1" applyFont="1" applyFill="1" applyBorder="1" applyAlignment="1">
      <alignment horizontal="center" vertical="center" wrapText="1"/>
    </xf>
    <xf numFmtId="9" fontId="0" fillId="0" borderId="1" xfId="2" applyNumberFormat="1" applyFont="1" applyFill="1" applyBorder="1" applyAlignment="1">
      <alignment horizontal="center" vertical="center" wrapText="1"/>
    </xf>
    <xf numFmtId="9" fontId="0" fillId="0" borderId="1" xfId="2"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9" fontId="14" fillId="0" borderId="1" xfId="2" applyNumberFormat="1" applyFont="1" applyFill="1" applyBorder="1" applyAlignment="1">
      <alignment horizontal="center" vertical="center" wrapText="1"/>
    </xf>
    <xf numFmtId="166" fontId="0" fillId="0" borderId="1" xfId="0" applyNumberFormat="1" applyFont="1" applyFill="1" applyBorder="1" applyAlignment="1" applyProtection="1">
      <alignment horizontal="center" vertical="center" wrapText="1"/>
    </xf>
    <xf numFmtId="16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 fontId="0" fillId="0" borderId="1" xfId="1" applyNumberFormat="1" applyFont="1" applyFill="1" applyBorder="1" applyAlignment="1">
      <alignment horizontal="center" vertical="center" wrapText="1"/>
    </xf>
    <xf numFmtId="10" fontId="0" fillId="0" borderId="1" xfId="2" applyNumberFormat="1" applyFont="1" applyFill="1" applyBorder="1" applyAlignment="1" applyProtection="1">
      <alignment horizontal="center" vertical="center" wrapText="1"/>
    </xf>
    <xf numFmtId="168" fontId="0" fillId="0" borderId="1" xfId="1" applyNumberFormat="1" applyFont="1" applyFill="1" applyBorder="1" applyAlignment="1">
      <alignment horizontal="center" vertical="center" wrapText="1"/>
    </xf>
    <xf numFmtId="3" fontId="0" fillId="0" borderId="1" xfId="1" applyNumberFormat="1" applyFont="1" applyFill="1" applyBorder="1" applyAlignment="1">
      <alignment horizontal="center" vertical="center" wrapText="1"/>
    </xf>
    <xf numFmtId="3" fontId="14" fillId="0" borderId="1" xfId="1"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2" fontId="0" fillId="0" borderId="1" xfId="2" applyNumberFormat="1" applyFont="1" applyFill="1" applyBorder="1" applyAlignment="1">
      <alignment horizontal="center" vertical="center" wrapText="1"/>
    </xf>
    <xf numFmtId="10" fontId="14" fillId="0" borderId="1" xfId="2"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9" fontId="0" fillId="0" borderId="1" xfId="0" applyNumberFormat="1" applyFont="1" applyFill="1" applyBorder="1" applyAlignment="1" applyProtection="1">
      <alignment horizontal="center" vertical="center" wrapText="1"/>
    </xf>
    <xf numFmtId="9" fontId="0" fillId="0" borderId="4" xfId="0" applyNumberFormat="1" applyFont="1" applyFill="1" applyBorder="1" applyAlignment="1">
      <alignment horizontal="center" vertical="center" wrapText="1"/>
    </xf>
    <xf numFmtId="166" fontId="0" fillId="0" borderId="1" xfId="3" applyNumberFormat="1" applyFont="1" applyFill="1" applyBorder="1" applyAlignment="1" applyProtection="1">
      <alignment horizontal="center" vertical="center" wrapText="1"/>
      <protection locked="0"/>
    </xf>
    <xf numFmtId="170" fontId="0" fillId="0" borderId="1" xfId="3" applyNumberFormat="1" applyFont="1" applyFill="1" applyBorder="1" applyAlignment="1" applyProtection="1">
      <alignment horizontal="center" vertical="center" wrapText="1"/>
      <protection locked="0"/>
    </xf>
    <xf numFmtId="168" fontId="14" fillId="0" borderId="1" xfId="1"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2" applyNumberFormat="1" applyFont="1" applyFill="1" applyBorder="1" applyAlignment="1">
      <alignment horizontal="center" vertical="center" wrapText="1"/>
    </xf>
    <xf numFmtId="0" fontId="0" fillId="0" borderId="1" xfId="5" applyNumberFormat="1" applyFont="1" applyFill="1" applyBorder="1" applyAlignment="1">
      <alignment horizontal="center" vertical="center" wrapText="1"/>
    </xf>
    <xf numFmtId="10" fontId="13" fillId="0" borderId="1" xfId="2" applyNumberFormat="1" applyFont="1" applyFill="1" applyBorder="1" applyAlignment="1">
      <alignment horizontal="center" vertical="center" wrapText="1"/>
    </xf>
    <xf numFmtId="9" fontId="13" fillId="0" borderId="1" xfId="2"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3" fontId="13"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9" fontId="13" fillId="0" borderId="1" xfId="0" applyNumberFormat="1" applyFont="1" applyFill="1" applyBorder="1" applyAlignment="1" applyProtection="1">
      <alignment horizontal="center" vertical="center" wrapText="1"/>
    </xf>
    <xf numFmtId="10" fontId="13" fillId="0" borderId="1" xfId="0" applyNumberFormat="1" applyFont="1" applyFill="1" applyBorder="1" applyAlignment="1">
      <alignment horizontal="center" vertical="center" wrapText="1"/>
    </xf>
    <xf numFmtId="0" fontId="0" fillId="0" borderId="5" xfId="0" applyFont="1" applyFill="1" applyBorder="1" applyAlignment="1">
      <alignment horizontal="center" vertical="center" wrapText="1"/>
    </xf>
    <xf numFmtId="1" fontId="10" fillId="0" borderId="0" xfId="6" applyNumberFormat="1" applyFont="1" applyFill="1" applyBorder="1" applyAlignment="1">
      <alignment horizontal="center" vertical="center" wrapText="1"/>
    </xf>
    <xf numFmtId="1" fontId="6" fillId="0" borderId="0" xfId="6" applyNumberFormat="1" applyFont="1" applyFill="1" applyBorder="1" applyAlignment="1">
      <alignment horizontal="center" vertical="center" wrapText="1"/>
    </xf>
    <xf numFmtId="0" fontId="11" fillId="0" borderId="0" xfId="0" applyFont="1" applyFill="1" applyBorder="1" applyAlignment="1">
      <alignment vertical="center" wrapText="1" readingOrder="1"/>
    </xf>
    <xf numFmtId="0" fontId="0" fillId="0" borderId="0" xfId="0" applyFill="1" applyBorder="1"/>
    <xf numFmtId="0" fontId="12" fillId="0" borderId="0" xfId="0" applyFont="1" applyFill="1" applyBorder="1" applyAlignment="1">
      <alignment vertical="center" wrapText="1" readingOrder="1"/>
    </xf>
    <xf numFmtId="168" fontId="8" fillId="0" borderId="0" xfId="0" applyNumberFormat="1"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3" fontId="4" fillId="2" borderId="4" xfId="0" applyNumberFormat="1" applyFont="1" applyFill="1" applyBorder="1" applyAlignment="1">
      <alignment horizontal="justify" vertical="center" wrapText="1"/>
    </xf>
    <xf numFmtId="3" fontId="4" fillId="2" borderId="4" xfId="0" applyNumberFormat="1" applyFont="1" applyFill="1" applyBorder="1" applyAlignment="1">
      <alignment vertical="center" wrapText="1"/>
    </xf>
    <xf numFmtId="164" fontId="4" fillId="2" borderId="4" xfId="0" applyNumberFormat="1" applyFont="1" applyFill="1" applyBorder="1" applyAlignment="1">
      <alignment vertical="center" wrapText="1"/>
    </xf>
    <xf numFmtId="3" fontId="4" fillId="2" borderId="4" xfId="0" applyNumberFormat="1" applyFont="1" applyFill="1" applyBorder="1" applyAlignment="1">
      <alignment horizontal="center" vertical="center" wrapText="1"/>
    </xf>
    <xf numFmtId="0" fontId="0" fillId="0" borderId="1" xfId="3"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3" fontId="13" fillId="0" borderId="1" xfId="0" applyNumberFormat="1" applyFont="1" applyFill="1" applyBorder="1" applyAlignment="1">
      <alignment horizontal="left" vertical="center" wrapText="1"/>
    </xf>
    <xf numFmtId="0" fontId="0" fillId="0" borderId="2" xfId="0" applyFont="1" applyFill="1" applyBorder="1" applyAlignment="1">
      <alignment horizontal="center" vertical="center" wrapText="1"/>
    </xf>
  </cellXfs>
  <cellStyles count="7">
    <cellStyle name="Millares" xfId="1" builtinId="3"/>
    <cellStyle name="Millares 3" xfId="6"/>
    <cellStyle name="Moneda" xfId="5" builtinId="4"/>
    <cellStyle name="Normal" xfId="0" builtinId="0"/>
    <cellStyle name="Normal 2" xfId="3"/>
    <cellStyle name="Porcentaje" xfId="2" builtinId="5"/>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368301</xdr:colOff>
      <xdr:row>1</xdr:row>
      <xdr:rowOff>38100</xdr:rowOff>
    </xdr:from>
    <xdr:to>
      <xdr:col>2</xdr:col>
      <xdr:colOff>749300</xdr:colOff>
      <xdr:row>2</xdr:row>
      <xdr:rowOff>273343</xdr:rowOff>
    </xdr:to>
    <xdr:pic>
      <xdr:nvPicPr>
        <xdr:cNvPr id="2" name="1 Imagen"/>
        <xdr:cNvPicPr>
          <a:picLocks noChangeAspect="1"/>
        </xdr:cNvPicPr>
      </xdr:nvPicPr>
      <xdr:blipFill rotWithShape="1">
        <a:blip xmlns:r="http://schemas.openxmlformats.org/officeDocument/2006/relationships" r:embed="rId1"/>
        <a:srcRect t="38099" b="18721"/>
        <a:stretch/>
      </xdr:blipFill>
      <xdr:spPr>
        <a:xfrm>
          <a:off x="368301" y="457200"/>
          <a:ext cx="2590799" cy="654343"/>
        </a:xfrm>
        <a:prstGeom prst="rect">
          <a:avLst/>
        </a:prstGeom>
      </xdr:spPr>
    </xdr:pic>
    <xdr:clientData/>
  </xdr:twoCellAnchor>
  <xdr:oneCellAnchor>
    <xdr:from>
      <xdr:col>0</xdr:col>
      <xdr:colOff>0</xdr:colOff>
      <xdr:row>0</xdr:row>
      <xdr:rowOff>203200</xdr:rowOff>
    </xdr:from>
    <xdr:ext cx="2044700" cy="1016000"/>
    <xdr:pic>
      <xdr:nvPicPr>
        <xdr:cNvPr id="4" name="3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03200"/>
          <a:ext cx="2044700" cy="101600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U85"/>
  <sheetViews>
    <sheetView showGridLines="0" tabSelected="1" topLeftCell="O1" zoomScale="95" zoomScaleNormal="95" zoomScaleSheetLayoutView="75" zoomScalePageLayoutView="75" workbookViewId="0">
      <pane ySplit="5" topLeftCell="A73" activePane="bottomLeft" state="frozen"/>
      <selection activeCell="H1" sqref="H1"/>
      <selection pane="bottomLeft" activeCell="Q72" sqref="Q72"/>
    </sheetView>
  </sheetViews>
  <sheetFormatPr baseColWidth="10" defaultRowHeight="15" x14ac:dyDescent="0.25"/>
  <cols>
    <col min="1" max="1" width="15.140625" style="9" customWidth="1"/>
    <col min="2" max="2" width="17.85546875" style="9" customWidth="1"/>
    <col min="3" max="3" width="27.28515625" style="9" customWidth="1"/>
    <col min="4" max="4" width="21.5703125" style="9" customWidth="1"/>
    <col min="5" max="5" width="34.5703125" style="11" customWidth="1"/>
    <col min="6" max="6" width="43.5703125" style="9" customWidth="1"/>
    <col min="7" max="7" width="33.42578125" style="9" customWidth="1"/>
    <col min="8" max="8" width="35.140625" style="9" customWidth="1"/>
    <col min="9" max="11" width="15.28515625" style="10" customWidth="1"/>
    <col min="12" max="12" width="23.7109375" style="9" customWidth="1"/>
    <col min="13" max="14" width="14.85546875" style="9" customWidth="1"/>
    <col min="15" max="15" width="12.85546875" style="13" customWidth="1"/>
    <col min="16" max="17" width="18.28515625" style="13" customWidth="1"/>
    <col min="18" max="18" width="15.28515625" style="13" customWidth="1"/>
    <col min="19" max="19" width="73.28515625" style="13" customWidth="1"/>
    <col min="20" max="20" width="17.140625" style="13" customWidth="1"/>
    <col min="21" max="21" width="18" style="11" customWidth="1"/>
    <col min="22" max="22" width="18.5703125" style="11" customWidth="1"/>
    <col min="23" max="23" width="24.28515625" style="9" customWidth="1"/>
    <col min="24" max="16321" width="11.42578125" style="9"/>
    <col min="16322" max="16322" width="8.7109375" style="9" customWidth="1"/>
    <col min="16323" max="16384" width="19.7109375" style="9" customWidth="1"/>
  </cols>
  <sheetData>
    <row r="1" spans="1:29 16323:16323" s="1" customFormat="1" ht="33" customHeight="1" x14ac:dyDescent="0.25">
      <c r="E1" s="24" t="s">
        <v>181</v>
      </c>
      <c r="F1" s="24"/>
      <c r="G1" s="24"/>
      <c r="H1" s="24"/>
      <c r="I1" s="24"/>
      <c r="J1" s="24"/>
      <c r="K1" s="24"/>
      <c r="L1" s="24"/>
      <c r="M1" s="24"/>
      <c r="N1" s="24"/>
      <c r="O1" s="24"/>
      <c r="P1" s="24"/>
      <c r="Q1" s="24"/>
      <c r="R1" s="24"/>
      <c r="S1" s="24"/>
      <c r="T1" s="24"/>
      <c r="U1" s="24"/>
      <c r="V1" s="24"/>
      <c r="W1" s="24"/>
      <c r="XCU1" s="1" t="s">
        <v>0</v>
      </c>
    </row>
    <row r="2" spans="1:29 16323:16323" s="1" customFormat="1" ht="33" customHeight="1" x14ac:dyDescent="0.25">
      <c r="E2" s="24"/>
      <c r="F2" s="24"/>
      <c r="G2" s="24"/>
      <c r="H2" s="24"/>
      <c r="I2" s="24"/>
      <c r="J2" s="24"/>
      <c r="K2" s="24"/>
      <c r="L2" s="24"/>
      <c r="M2" s="24"/>
      <c r="N2" s="24"/>
      <c r="O2" s="24"/>
      <c r="P2" s="24"/>
      <c r="Q2" s="24"/>
      <c r="R2" s="24"/>
      <c r="S2" s="24"/>
      <c r="T2" s="24"/>
      <c r="U2" s="24"/>
      <c r="V2" s="24"/>
      <c r="W2" s="24"/>
      <c r="XCU2" s="1" t="s">
        <v>1</v>
      </c>
    </row>
    <row r="3" spans="1:29 16323:16323" s="1" customFormat="1" ht="33" customHeight="1" x14ac:dyDescent="0.25">
      <c r="E3" s="24"/>
      <c r="F3" s="24"/>
      <c r="G3" s="24"/>
      <c r="H3" s="24"/>
      <c r="I3" s="24"/>
      <c r="J3" s="24"/>
      <c r="K3" s="24"/>
      <c r="L3" s="24"/>
      <c r="M3" s="24"/>
      <c r="N3" s="24"/>
      <c r="O3" s="24"/>
      <c r="P3" s="24"/>
      <c r="Q3" s="24"/>
      <c r="R3" s="24"/>
      <c r="S3" s="24"/>
      <c r="T3" s="24"/>
      <c r="U3" s="24"/>
      <c r="V3" s="24"/>
      <c r="W3" s="24"/>
      <c r="XCU3" s="1" t="s">
        <v>2</v>
      </c>
    </row>
    <row r="4" spans="1:29 16323:16323" s="2" customFormat="1" ht="45" customHeight="1" x14ac:dyDescent="0.25">
      <c r="E4" s="18"/>
      <c r="F4" s="19"/>
      <c r="G4" s="19"/>
      <c r="H4" s="19"/>
      <c r="I4" s="19"/>
      <c r="J4" s="19"/>
      <c r="K4" s="19"/>
      <c r="L4" s="19"/>
      <c r="M4" s="19"/>
      <c r="N4" s="19"/>
      <c r="O4" s="19"/>
      <c r="P4" s="25" t="s">
        <v>173</v>
      </c>
      <c r="Q4" s="25"/>
      <c r="R4" s="25"/>
      <c r="S4" s="25"/>
      <c r="T4" s="25"/>
      <c r="U4" s="25"/>
      <c r="V4" s="25"/>
      <c r="W4" s="19"/>
    </row>
    <row r="5" spans="1:29 16323:16323" s="2" customFormat="1" ht="60" customHeight="1" x14ac:dyDescent="0.25">
      <c r="A5" s="76" t="s">
        <v>12</v>
      </c>
      <c r="B5" s="76" t="s">
        <v>13</v>
      </c>
      <c r="C5" s="76" t="s">
        <v>14</v>
      </c>
      <c r="D5" s="77" t="s">
        <v>11</v>
      </c>
      <c r="E5" s="78" t="s">
        <v>3</v>
      </c>
      <c r="F5" s="79" t="s">
        <v>4</v>
      </c>
      <c r="G5" s="79" t="s">
        <v>5</v>
      </c>
      <c r="H5" s="80" t="s">
        <v>6</v>
      </c>
      <c r="I5" s="79" t="s">
        <v>7</v>
      </c>
      <c r="J5" s="81" t="s">
        <v>239</v>
      </c>
      <c r="K5" s="79" t="s">
        <v>240</v>
      </c>
      <c r="L5" s="79" t="s">
        <v>8</v>
      </c>
      <c r="M5" s="79" t="s">
        <v>183</v>
      </c>
      <c r="N5" s="79" t="s">
        <v>9</v>
      </c>
      <c r="O5" s="79" t="s">
        <v>172</v>
      </c>
      <c r="P5" s="81" t="s">
        <v>174</v>
      </c>
      <c r="Q5" s="81" t="s">
        <v>185</v>
      </c>
      <c r="R5" s="81" t="s">
        <v>219</v>
      </c>
      <c r="S5" s="81" t="s">
        <v>186</v>
      </c>
      <c r="T5" s="81" t="s">
        <v>175</v>
      </c>
      <c r="U5" s="81" t="s">
        <v>176</v>
      </c>
      <c r="V5" s="81" t="s">
        <v>177</v>
      </c>
      <c r="W5" s="81" t="s">
        <v>10</v>
      </c>
    </row>
    <row r="6" spans="1:29 16323:16323" s="3" customFormat="1" ht="108" x14ac:dyDescent="0.25">
      <c r="A6" s="29" t="s">
        <v>22</v>
      </c>
      <c r="B6" s="82" t="s">
        <v>23</v>
      </c>
      <c r="C6" s="82" t="s">
        <v>24</v>
      </c>
      <c r="D6" s="82" t="s">
        <v>21</v>
      </c>
      <c r="E6" s="29" t="s">
        <v>15</v>
      </c>
      <c r="F6" s="21" t="s">
        <v>241</v>
      </c>
      <c r="G6" s="21" t="s">
        <v>242</v>
      </c>
      <c r="H6" s="21" t="s">
        <v>16</v>
      </c>
      <c r="I6" s="21" t="s">
        <v>17</v>
      </c>
      <c r="J6" s="21" t="s">
        <v>234</v>
      </c>
      <c r="K6" s="21" t="s">
        <v>18</v>
      </c>
      <c r="L6" s="30" t="s">
        <v>19</v>
      </c>
      <c r="M6" s="31">
        <v>9.3000000000000007</v>
      </c>
      <c r="N6" s="31">
        <v>7.9</v>
      </c>
      <c r="O6" s="31">
        <v>8.8000000000000007</v>
      </c>
      <c r="P6" s="26">
        <v>0</v>
      </c>
      <c r="Q6" s="26" t="s">
        <v>196</v>
      </c>
      <c r="R6" s="26"/>
      <c r="S6" s="27" t="s">
        <v>222</v>
      </c>
      <c r="T6" s="26">
        <v>0</v>
      </c>
      <c r="U6" s="26">
        <v>0</v>
      </c>
      <c r="V6" s="54">
        <v>8.8000000000000007</v>
      </c>
      <c r="W6" s="21" t="s">
        <v>20</v>
      </c>
    </row>
    <row r="7" spans="1:29 16323:16323" s="3" customFormat="1" ht="105" x14ac:dyDescent="0.25">
      <c r="A7" s="29" t="s">
        <v>22</v>
      </c>
      <c r="B7" s="82" t="s">
        <v>23</v>
      </c>
      <c r="C7" s="82" t="s">
        <v>24</v>
      </c>
      <c r="D7" s="82" t="s">
        <v>21</v>
      </c>
      <c r="E7" s="29" t="s">
        <v>15</v>
      </c>
      <c r="F7" s="21" t="s">
        <v>241</v>
      </c>
      <c r="G7" s="21" t="s">
        <v>242</v>
      </c>
      <c r="H7" s="21" t="s">
        <v>25</v>
      </c>
      <c r="I7" s="21" t="s">
        <v>17</v>
      </c>
      <c r="J7" s="21" t="s">
        <v>234</v>
      </c>
      <c r="K7" s="21" t="s">
        <v>26</v>
      </c>
      <c r="L7" s="30" t="s">
        <v>27</v>
      </c>
      <c r="M7" s="21">
        <v>1</v>
      </c>
      <c r="N7" s="21">
        <v>4</v>
      </c>
      <c r="O7" s="21">
        <v>1</v>
      </c>
      <c r="P7" s="26">
        <v>0</v>
      </c>
      <c r="Q7" s="26" t="s">
        <v>199</v>
      </c>
      <c r="R7" s="26"/>
      <c r="S7" s="27" t="s">
        <v>198</v>
      </c>
      <c r="T7" s="26">
        <v>0</v>
      </c>
      <c r="U7" s="21">
        <v>1</v>
      </c>
      <c r="V7" s="26">
        <v>0</v>
      </c>
      <c r="W7" s="21" t="s">
        <v>20</v>
      </c>
    </row>
    <row r="8" spans="1:29 16323:16323" s="3" customFormat="1" ht="120" x14ac:dyDescent="0.25">
      <c r="A8" s="29" t="s">
        <v>22</v>
      </c>
      <c r="B8" s="82" t="s">
        <v>23</v>
      </c>
      <c r="C8" s="82" t="s">
        <v>24</v>
      </c>
      <c r="D8" s="82" t="s">
        <v>21</v>
      </c>
      <c r="E8" s="29" t="s">
        <v>15</v>
      </c>
      <c r="F8" s="21" t="s">
        <v>241</v>
      </c>
      <c r="G8" s="21" t="s">
        <v>243</v>
      </c>
      <c r="H8" s="21" t="s">
        <v>28</v>
      </c>
      <c r="I8" s="21" t="s">
        <v>2</v>
      </c>
      <c r="J8" s="21"/>
      <c r="K8" s="21" t="s">
        <v>26</v>
      </c>
      <c r="L8" s="30" t="s">
        <v>29</v>
      </c>
      <c r="M8" s="21">
        <v>0</v>
      </c>
      <c r="N8" s="21">
        <v>1</v>
      </c>
      <c r="O8" s="21">
        <v>1</v>
      </c>
      <c r="P8" s="26">
        <v>0</v>
      </c>
      <c r="Q8" s="26" t="s">
        <v>199</v>
      </c>
      <c r="R8" s="26"/>
      <c r="S8" s="27" t="s">
        <v>198</v>
      </c>
      <c r="T8" s="26">
        <v>0</v>
      </c>
      <c r="U8" s="21">
        <v>1</v>
      </c>
      <c r="V8" s="26">
        <v>0</v>
      </c>
      <c r="W8" s="21" t="s">
        <v>20</v>
      </c>
    </row>
    <row r="9" spans="1:29 16323:16323" s="4" customFormat="1" ht="105" x14ac:dyDescent="0.25">
      <c r="A9" s="29" t="s">
        <v>22</v>
      </c>
      <c r="B9" s="82" t="s">
        <v>23</v>
      </c>
      <c r="C9" s="82" t="s">
        <v>24</v>
      </c>
      <c r="D9" s="82" t="s">
        <v>21</v>
      </c>
      <c r="E9" s="29" t="s">
        <v>15</v>
      </c>
      <c r="F9" s="21" t="s">
        <v>241</v>
      </c>
      <c r="G9" s="21" t="s">
        <v>244</v>
      </c>
      <c r="H9" s="21" t="s">
        <v>30</v>
      </c>
      <c r="I9" s="21" t="s">
        <v>2</v>
      </c>
      <c r="J9" s="21"/>
      <c r="K9" s="21" t="s">
        <v>26</v>
      </c>
      <c r="L9" s="21" t="s">
        <v>31</v>
      </c>
      <c r="M9" s="21">
        <v>1</v>
      </c>
      <c r="N9" s="21">
        <v>4</v>
      </c>
      <c r="O9" s="21">
        <v>1</v>
      </c>
      <c r="P9" s="26">
        <v>0</v>
      </c>
      <c r="Q9" s="26" t="s">
        <v>196</v>
      </c>
      <c r="R9" s="26"/>
      <c r="S9" s="28" t="s">
        <v>192</v>
      </c>
      <c r="T9" s="26">
        <v>0</v>
      </c>
      <c r="U9" s="26">
        <v>0</v>
      </c>
      <c r="V9" s="21">
        <v>1</v>
      </c>
      <c r="W9" s="20" t="s">
        <v>32</v>
      </c>
      <c r="X9" s="3"/>
      <c r="Y9" s="3"/>
      <c r="Z9" s="3"/>
      <c r="AA9" s="3"/>
      <c r="AB9" s="3"/>
      <c r="AC9" s="3"/>
    </row>
    <row r="10" spans="1:29 16323:16323" s="3" customFormat="1" ht="123" customHeight="1" x14ac:dyDescent="0.25">
      <c r="A10" s="29" t="s">
        <v>22</v>
      </c>
      <c r="B10" s="82" t="s">
        <v>23</v>
      </c>
      <c r="C10" s="82" t="s">
        <v>24</v>
      </c>
      <c r="D10" s="82" t="s">
        <v>35</v>
      </c>
      <c r="E10" s="29" t="s">
        <v>15</v>
      </c>
      <c r="F10" s="29" t="s">
        <v>245</v>
      </c>
      <c r="G10" s="21" t="s">
        <v>246</v>
      </c>
      <c r="H10" s="21" t="s">
        <v>33</v>
      </c>
      <c r="I10" s="21" t="s">
        <v>2</v>
      </c>
      <c r="J10" s="21"/>
      <c r="K10" s="21" t="s">
        <v>18</v>
      </c>
      <c r="L10" s="30" t="s">
        <v>34</v>
      </c>
      <c r="M10" s="32">
        <v>4.2999999999999997E-2</v>
      </c>
      <c r="N10" s="32">
        <v>0.05</v>
      </c>
      <c r="O10" s="32">
        <v>4.5999999999999999E-2</v>
      </c>
      <c r="P10" s="33">
        <v>4.1500000000000002E-2</v>
      </c>
      <c r="Q10" s="33">
        <v>4.1500000000000002E-2</v>
      </c>
      <c r="R10" s="34">
        <f>+Q10/P10</f>
        <v>1</v>
      </c>
      <c r="S10" s="60">
        <v>4.1500000000000002E-2</v>
      </c>
      <c r="T10" s="22">
        <v>4.2999999999999997E-2</v>
      </c>
      <c r="U10" s="33">
        <v>4.4499999999999998E-2</v>
      </c>
      <c r="V10" s="22">
        <v>4.5999999999999999E-2</v>
      </c>
      <c r="W10" s="21" t="s">
        <v>20</v>
      </c>
    </row>
    <row r="11" spans="1:29 16323:16323" s="3" customFormat="1" ht="116.25" customHeight="1" x14ac:dyDescent="0.25">
      <c r="A11" s="29" t="s">
        <v>22</v>
      </c>
      <c r="B11" s="82" t="s">
        <v>23</v>
      </c>
      <c r="C11" s="82" t="s">
        <v>38</v>
      </c>
      <c r="D11" s="82" t="s">
        <v>35</v>
      </c>
      <c r="E11" s="29" t="s">
        <v>15</v>
      </c>
      <c r="F11" s="29" t="s">
        <v>245</v>
      </c>
      <c r="G11" s="29" t="s">
        <v>247</v>
      </c>
      <c r="H11" s="21" t="s">
        <v>36</v>
      </c>
      <c r="I11" s="21" t="s">
        <v>2</v>
      </c>
      <c r="J11" s="21"/>
      <c r="K11" s="21" t="s">
        <v>26</v>
      </c>
      <c r="L11" s="21" t="s">
        <v>37</v>
      </c>
      <c r="M11" s="35">
        <v>1</v>
      </c>
      <c r="N11" s="35">
        <v>1</v>
      </c>
      <c r="O11" s="35">
        <v>1</v>
      </c>
      <c r="P11" s="35">
        <v>1</v>
      </c>
      <c r="Q11" s="35">
        <v>1</v>
      </c>
      <c r="R11" s="35">
        <f>+Q11/P11</f>
        <v>1</v>
      </c>
      <c r="S11" s="61">
        <v>1</v>
      </c>
      <c r="T11" s="35">
        <v>1</v>
      </c>
      <c r="U11" s="35">
        <v>1</v>
      </c>
      <c r="V11" s="35">
        <v>1</v>
      </c>
      <c r="W11" s="21" t="s">
        <v>20</v>
      </c>
      <c r="X11" s="8"/>
      <c r="Y11" s="8"/>
      <c r="Z11" s="8"/>
      <c r="AA11" s="8"/>
      <c r="AB11" s="8"/>
      <c r="AC11" s="8"/>
    </row>
    <row r="12" spans="1:29 16323:16323" s="3" customFormat="1" ht="107.25" customHeight="1" x14ac:dyDescent="0.25">
      <c r="A12" s="29" t="s">
        <v>22</v>
      </c>
      <c r="B12" s="82" t="s">
        <v>23</v>
      </c>
      <c r="C12" s="82" t="s">
        <v>38</v>
      </c>
      <c r="D12" s="82" t="s">
        <v>35</v>
      </c>
      <c r="E12" s="29" t="s">
        <v>15</v>
      </c>
      <c r="F12" s="29" t="s">
        <v>245</v>
      </c>
      <c r="G12" s="21" t="s">
        <v>248</v>
      </c>
      <c r="H12" s="21" t="s">
        <v>39</v>
      </c>
      <c r="I12" s="30" t="s">
        <v>40</v>
      </c>
      <c r="J12" s="30"/>
      <c r="K12" s="30" t="s">
        <v>26</v>
      </c>
      <c r="L12" s="21" t="s">
        <v>41</v>
      </c>
      <c r="M12" s="20">
        <v>1</v>
      </c>
      <c r="N12" s="20">
        <v>6</v>
      </c>
      <c r="O12" s="20">
        <v>1</v>
      </c>
      <c r="P12" s="26">
        <v>0</v>
      </c>
      <c r="Q12" s="26" t="s">
        <v>196</v>
      </c>
      <c r="R12" s="26"/>
      <c r="S12" s="27"/>
      <c r="T12" s="26">
        <v>0</v>
      </c>
      <c r="U12" s="26">
        <v>0</v>
      </c>
      <c r="V12" s="21">
        <v>1</v>
      </c>
      <c r="W12" s="21" t="s">
        <v>20</v>
      </c>
      <c r="X12" s="8"/>
      <c r="Y12" s="8"/>
      <c r="Z12" s="8"/>
      <c r="AA12" s="8"/>
      <c r="AB12" s="8"/>
      <c r="AC12" s="8"/>
    </row>
    <row r="13" spans="1:29 16323:16323" s="3" customFormat="1" ht="121.5" customHeight="1" x14ac:dyDescent="0.25">
      <c r="A13" s="29" t="s">
        <v>22</v>
      </c>
      <c r="B13" s="82" t="s">
        <v>23</v>
      </c>
      <c r="C13" s="82" t="s">
        <v>38</v>
      </c>
      <c r="D13" s="82" t="s">
        <v>35</v>
      </c>
      <c r="E13" s="29" t="s">
        <v>15</v>
      </c>
      <c r="F13" s="29" t="s">
        <v>245</v>
      </c>
      <c r="G13" s="21" t="s">
        <v>249</v>
      </c>
      <c r="H13" s="21" t="s">
        <v>42</v>
      </c>
      <c r="I13" s="21" t="s">
        <v>2</v>
      </c>
      <c r="J13" s="21"/>
      <c r="K13" s="21" t="s">
        <v>26</v>
      </c>
      <c r="L13" s="21" t="s">
        <v>41</v>
      </c>
      <c r="M13" s="20">
        <v>1</v>
      </c>
      <c r="N13" s="20">
        <v>6</v>
      </c>
      <c r="O13" s="20">
        <v>1</v>
      </c>
      <c r="P13" s="26">
        <v>0</v>
      </c>
      <c r="Q13" s="26" t="s">
        <v>196</v>
      </c>
      <c r="R13" s="26"/>
      <c r="S13" s="27"/>
      <c r="T13" s="26">
        <v>0</v>
      </c>
      <c r="U13" s="26">
        <v>0</v>
      </c>
      <c r="V13" s="21">
        <v>1</v>
      </c>
      <c r="W13" s="21" t="s">
        <v>20</v>
      </c>
      <c r="X13" s="8"/>
      <c r="Y13" s="8"/>
      <c r="Z13" s="8"/>
      <c r="AA13" s="8"/>
      <c r="AB13" s="8"/>
      <c r="AC13" s="8"/>
    </row>
    <row r="14" spans="1:29 16323:16323" s="3" customFormat="1" ht="105" x14ac:dyDescent="0.25">
      <c r="A14" s="29" t="s">
        <v>22</v>
      </c>
      <c r="B14" s="82" t="s">
        <v>23</v>
      </c>
      <c r="C14" s="82" t="s">
        <v>38</v>
      </c>
      <c r="D14" s="82" t="s">
        <v>35</v>
      </c>
      <c r="E14" s="29" t="s">
        <v>15</v>
      </c>
      <c r="F14" s="29" t="s">
        <v>245</v>
      </c>
      <c r="G14" s="29" t="s">
        <v>250</v>
      </c>
      <c r="H14" s="21" t="s">
        <v>43</v>
      </c>
      <c r="I14" s="21" t="s">
        <v>2</v>
      </c>
      <c r="J14" s="21"/>
      <c r="K14" s="21" t="s">
        <v>26</v>
      </c>
      <c r="L14" s="21" t="s">
        <v>178</v>
      </c>
      <c r="M14" s="35">
        <v>0.3</v>
      </c>
      <c r="N14" s="35">
        <v>1</v>
      </c>
      <c r="O14" s="32">
        <v>0.55000000000000004</v>
      </c>
      <c r="P14" s="34">
        <v>0.35</v>
      </c>
      <c r="Q14" s="34" t="s">
        <v>196</v>
      </c>
      <c r="R14" s="34"/>
      <c r="S14" s="83" t="s">
        <v>228</v>
      </c>
      <c r="T14" s="35">
        <v>0.4</v>
      </c>
      <c r="U14" s="34">
        <v>0.45</v>
      </c>
      <c r="V14" s="35">
        <v>0.55000000000000004</v>
      </c>
      <c r="W14" s="21" t="s">
        <v>44</v>
      </c>
      <c r="X14" s="8"/>
      <c r="Y14" s="8"/>
      <c r="Z14" s="8"/>
      <c r="AA14" s="8"/>
      <c r="AB14" s="8"/>
      <c r="AC14" s="8"/>
    </row>
    <row r="15" spans="1:29 16323:16323" s="3" customFormat="1" ht="105" x14ac:dyDescent="0.25">
      <c r="A15" s="29" t="s">
        <v>22</v>
      </c>
      <c r="B15" s="82" t="s">
        <v>23</v>
      </c>
      <c r="C15" s="82" t="s">
        <v>38</v>
      </c>
      <c r="D15" s="82" t="s">
        <v>35</v>
      </c>
      <c r="E15" s="29" t="s">
        <v>15</v>
      </c>
      <c r="F15" s="29" t="s">
        <v>245</v>
      </c>
      <c r="G15" s="29" t="s">
        <v>251</v>
      </c>
      <c r="H15" s="21" t="s">
        <v>45</v>
      </c>
      <c r="I15" s="21" t="s">
        <v>2</v>
      </c>
      <c r="J15" s="21"/>
      <c r="K15" s="21" t="s">
        <v>26</v>
      </c>
      <c r="L15" s="21" t="s">
        <v>41</v>
      </c>
      <c r="M15" s="20">
        <v>50</v>
      </c>
      <c r="N15" s="20">
        <v>160</v>
      </c>
      <c r="O15" s="20">
        <v>80</v>
      </c>
      <c r="P15" s="36">
        <v>60</v>
      </c>
      <c r="Q15" s="20">
        <v>12</v>
      </c>
      <c r="R15" s="37">
        <f>+Q15/P15</f>
        <v>0.2</v>
      </c>
      <c r="S15" s="62" t="s">
        <v>306</v>
      </c>
      <c r="T15" s="20">
        <v>70</v>
      </c>
      <c r="U15" s="20">
        <v>75</v>
      </c>
      <c r="V15" s="20">
        <v>80</v>
      </c>
      <c r="W15" s="21" t="s">
        <v>20</v>
      </c>
      <c r="X15" s="8"/>
      <c r="Y15" s="8"/>
      <c r="Z15" s="8"/>
      <c r="AA15" s="8"/>
      <c r="AB15" s="8"/>
      <c r="AC15" s="8"/>
    </row>
    <row r="16" spans="1:29 16323:16323" s="4" customFormat="1" ht="108" customHeight="1" x14ac:dyDescent="0.25">
      <c r="A16" s="29" t="s">
        <v>22</v>
      </c>
      <c r="B16" s="82" t="s">
        <v>23</v>
      </c>
      <c r="C16" s="82" t="s">
        <v>38</v>
      </c>
      <c r="D16" s="82" t="s">
        <v>35</v>
      </c>
      <c r="E16" s="29" t="s">
        <v>15</v>
      </c>
      <c r="F16" s="29" t="s">
        <v>46</v>
      </c>
      <c r="G16" s="21" t="s">
        <v>252</v>
      </c>
      <c r="H16" s="21" t="s">
        <v>47</v>
      </c>
      <c r="I16" s="30" t="s">
        <v>40</v>
      </c>
      <c r="J16" s="30"/>
      <c r="K16" s="30" t="s">
        <v>26</v>
      </c>
      <c r="L16" s="21" t="s">
        <v>48</v>
      </c>
      <c r="M16" s="20">
        <v>2725</v>
      </c>
      <c r="N16" s="20">
        <v>3025</v>
      </c>
      <c r="O16" s="20">
        <v>2825</v>
      </c>
      <c r="P16" s="36">
        <v>2750</v>
      </c>
      <c r="Q16" s="20">
        <v>2750</v>
      </c>
      <c r="R16" s="34">
        <f>+Q16/P16</f>
        <v>1</v>
      </c>
      <c r="S16" s="62" t="s">
        <v>307</v>
      </c>
      <c r="T16" s="20">
        <v>2775</v>
      </c>
      <c r="U16" s="20">
        <v>2800</v>
      </c>
      <c r="V16" s="20">
        <v>2825</v>
      </c>
      <c r="W16" s="21" t="s">
        <v>20</v>
      </c>
      <c r="X16" s="8"/>
      <c r="Y16" s="8"/>
      <c r="Z16" s="8"/>
      <c r="AA16" s="8"/>
      <c r="AB16" s="8"/>
      <c r="AC16" s="8"/>
    </row>
    <row r="17" spans="1:29" s="4" customFormat="1" ht="108" x14ac:dyDescent="0.25">
      <c r="A17" s="29" t="s">
        <v>22</v>
      </c>
      <c r="B17" s="82" t="s">
        <v>23</v>
      </c>
      <c r="C17" s="82" t="s">
        <v>38</v>
      </c>
      <c r="D17" s="82" t="s">
        <v>50</v>
      </c>
      <c r="E17" s="29" t="s">
        <v>15</v>
      </c>
      <c r="F17" s="29" t="s">
        <v>46</v>
      </c>
      <c r="G17" s="21" t="s">
        <v>252</v>
      </c>
      <c r="H17" s="38" t="s">
        <v>49</v>
      </c>
      <c r="I17" s="30" t="s">
        <v>40</v>
      </c>
      <c r="J17" s="30"/>
      <c r="K17" s="30" t="s">
        <v>26</v>
      </c>
      <c r="L17" s="21" t="s">
        <v>48</v>
      </c>
      <c r="M17" s="20">
        <v>960</v>
      </c>
      <c r="N17" s="20">
        <v>1200</v>
      </c>
      <c r="O17" s="20">
        <v>300</v>
      </c>
      <c r="P17" s="20">
        <v>0</v>
      </c>
      <c r="Q17" s="26" t="s">
        <v>196</v>
      </c>
      <c r="R17" s="34" t="s">
        <v>171</v>
      </c>
      <c r="S17" s="27" t="s">
        <v>223</v>
      </c>
      <c r="T17" s="20">
        <v>0</v>
      </c>
      <c r="U17" s="20">
        <v>150</v>
      </c>
      <c r="V17" s="20">
        <v>150</v>
      </c>
      <c r="W17" s="21" t="s">
        <v>20</v>
      </c>
      <c r="X17" s="8"/>
      <c r="Y17" s="8"/>
      <c r="Z17" s="8"/>
      <c r="AA17" s="8"/>
      <c r="AB17" s="8"/>
      <c r="AC17" s="8"/>
    </row>
    <row r="18" spans="1:29" s="4" customFormat="1" ht="135" x14ac:dyDescent="0.25">
      <c r="A18" s="29" t="s">
        <v>22</v>
      </c>
      <c r="B18" s="82" t="s">
        <v>23</v>
      </c>
      <c r="C18" s="82" t="s">
        <v>24</v>
      </c>
      <c r="D18" s="82" t="s">
        <v>35</v>
      </c>
      <c r="E18" s="29" t="s">
        <v>15</v>
      </c>
      <c r="F18" s="29" t="s">
        <v>46</v>
      </c>
      <c r="G18" s="21" t="s">
        <v>253</v>
      </c>
      <c r="H18" s="38" t="s">
        <v>51</v>
      </c>
      <c r="I18" s="21" t="s">
        <v>2</v>
      </c>
      <c r="J18" s="21"/>
      <c r="K18" s="21" t="s">
        <v>26</v>
      </c>
      <c r="L18" s="21" t="s">
        <v>41</v>
      </c>
      <c r="M18" s="20">
        <v>4</v>
      </c>
      <c r="N18" s="20">
        <v>21</v>
      </c>
      <c r="O18" s="20">
        <v>5</v>
      </c>
      <c r="P18" s="21">
        <v>0</v>
      </c>
      <c r="Q18" s="26" t="s">
        <v>199</v>
      </c>
      <c r="R18" s="34"/>
      <c r="S18" s="27" t="s">
        <v>197</v>
      </c>
      <c r="T18" s="20">
        <v>2</v>
      </c>
      <c r="U18" s="20">
        <v>2</v>
      </c>
      <c r="V18" s="20">
        <v>1</v>
      </c>
      <c r="W18" s="21" t="s">
        <v>20</v>
      </c>
      <c r="X18" s="8"/>
      <c r="Y18" s="8"/>
      <c r="Z18" s="8"/>
      <c r="AA18" s="8"/>
      <c r="AB18" s="8"/>
      <c r="AC18" s="8"/>
    </row>
    <row r="19" spans="1:29" s="4" customFormat="1" ht="105" x14ac:dyDescent="0.25">
      <c r="A19" s="29" t="s">
        <v>22</v>
      </c>
      <c r="B19" s="82" t="s">
        <v>23</v>
      </c>
      <c r="C19" s="82" t="s">
        <v>38</v>
      </c>
      <c r="D19" s="82" t="s">
        <v>56</v>
      </c>
      <c r="E19" s="29" t="s">
        <v>52</v>
      </c>
      <c r="F19" s="21" t="s">
        <v>254</v>
      </c>
      <c r="G19" s="21" t="s">
        <v>255</v>
      </c>
      <c r="H19" s="21" t="s">
        <v>53</v>
      </c>
      <c r="I19" s="21" t="s">
        <v>2</v>
      </c>
      <c r="J19" s="21"/>
      <c r="K19" s="21" t="s">
        <v>26</v>
      </c>
      <c r="L19" s="30" t="s">
        <v>54</v>
      </c>
      <c r="M19" s="20">
        <v>23</v>
      </c>
      <c r="N19" s="20">
        <v>32</v>
      </c>
      <c r="O19" s="20">
        <v>26</v>
      </c>
      <c r="P19" s="20">
        <v>23</v>
      </c>
      <c r="Q19" s="20">
        <v>23</v>
      </c>
      <c r="R19" s="34">
        <f>+Q19/P19</f>
        <v>1</v>
      </c>
      <c r="S19" s="62" t="s">
        <v>200</v>
      </c>
      <c r="T19" s="20">
        <v>23</v>
      </c>
      <c r="U19" s="20">
        <v>24</v>
      </c>
      <c r="V19" s="20">
        <v>26</v>
      </c>
      <c r="W19" s="21" t="s">
        <v>55</v>
      </c>
      <c r="X19" s="8"/>
      <c r="Y19" s="8"/>
      <c r="Z19" s="8"/>
      <c r="AA19" s="8"/>
      <c r="AB19" s="8"/>
      <c r="AC19" s="8"/>
    </row>
    <row r="20" spans="1:29" s="4" customFormat="1" ht="118.5" customHeight="1" x14ac:dyDescent="0.25">
      <c r="A20" s="29" t="s">
        <v>22</v>
      </c>
      <c r="B20" s="82" t="s">
        <v>23</v>
      </c>
      <c r="C20" s="82" t="s">
        <v>38</v>
      </c>
      <c r="D20" s="82" t="s">
        <v>56</v>
      </c>
      <c r="E20" s="29" t="s">
        <v>52</v>
      </c>
      <c r="F20" s="21" t="s">
        <v>254</v>
      </c>
      <c r="G20" s="21" t="s">
        <v>256</v>
      </c>
      <c r="H20" s="21" t="s">
        <v>57</v>
      </c>
      <c r="I20" s="21" t="s">
        <v>40</v>
      </c>
      <c r="J20" s="21"/>
      <c r="K20" s="21" t="s">
        <v>26</v>
      </c>
      <c r="L20" s="30" t="s">
        <v>58</v>
      </c>
      <c r="M20" s="20">
        <v>1</v>
      </c>
      <c r="N20" s="20">
        <v>9</v>
      </c>
      <c r="O20" s="20">
        <v>3</v>
      </c>
      <c r="P20" s="20">
        <v>0</v>
      </c>
      <c r="Q20" s="20" t="s">
        <v>196</v>
      </c>
      <c r="R20" s="34"/>
      <c r="S20" s="62" t="s">
        <v>201</v>
      </c>
      <c r="T20" s="20">
        <v>0</v>
      </c>
      <c r="U20" s="20">
        <v>0</v>
      </c>
      <c r="V20" s="20">
        <v>3</v>
      </c>
      <c r="W20" s="21" t="s">
        <v>55</v>
      </c>
      <c r="X20" s="8"/>
      <c r="Y20" s="8"/>
      <c r="Z20" s="8"/>
      <c r="AA20" s="8"/>
      <c r="AB20" s="8"/>
      <c r="AC20" s="8"/>
    </row>
    <row r="21" spans="1:29" s="4" customFormat="1" ht="105" x14ac:dyDescent="0.25">
      <c r="A21" s="29" t="s">
        <v>22</v>
      </c>
      <c r="B21" s="82" t="s">
        <v>23</v>
      </c>
      <c r="C21" s="82" t="s">
        <v>38</v>
      </c>
      <c r="D21" s="82" t="s">
        <v>56</v>
      </c>
      <c r="E21" s="29" t="s">
        <v>52</v>
      </c>
      <c r="F21" s="21" t="s">
        <v>254</v>
      </c>
      <c r="G21" s="21" t="s">
        <v>257</v>
      </c>
      <c r="H21" s="21" t="s">
        <v>59</v>
      </c>
      <c r="I21" s="21" t="s">
        <v>17</v>
      </c>
      <c r="J21" s="21" t="s">
        <v>237</v>
      </c>
      <c r="K21" s="21" t="s">
        <v>18</v>
      </c>
      <c r="L21" s="30" t="s">
        <v>60</v>
      </c>
      <c r="M21" s="39">
        <v>15.2</v>
      </c>
      <c r="N21" s="39">
        <v>13.9</v>
      </c>
      <c r="O21" s="39">
        <v>14.9</v>
      </c>
      <c r="P21" s="20">
        <v>0</v>
      </c>
      <c r="Q21" s="35" t="s">
        <v>196</v>
      </c>
      <c r="R21" s="34"/>
      <c r="S21" s="61" t="s">
        <v>202</v>
      </c>
      <c r="T21" s="35" t="s">
        <v>179</v>
      </c>
      <c r="U21" s="35" t="s">
        <v>179</v>
      </c>
      <c r="V21" s="31">
        <v>14.9</v>
      </c>
      <c r="W21" s="21" t="s">
        <v>55</v>
      </c>
      <c r="X21" s="8"/>
      <c r="Y21" s="8"/>
      <c r="Z21" s="8"/>
      <c r="AA21" s="8"/>
      <c r="AB21" s="8"/>
      <c r="AC21" s="8"/>
    </row>
    <row r="22" spans="1:29" s="3" customFormat="1" ht="105" x14ac:dyDescent="0.25">
      <c r="A22" s="29" t="s">
        <v>22</v>
      </c>
      <c r="B22" s="82" t="s">
        <v>23</v>
      </c>
      <c r="C22" s="82" t="s">
        <v>38</v>
      </c>
      <c r="D22" s="82" t="s">
        <v>56</v>
      </c>
      <c r="E22" s="29" t="s">
        <v>52</v>
      </c>
      <c r="F22" s="21" t="s">
        <v>254</v>
      </c>
      <c r="G22" s="21" t="s">
        <v>258</v>
      </c>
      <c r="H22" s="21" t="s">
        <v>61</v>
      </c>
      <c r="I22" s="21" t="s">
        <v>40</v>
      </c>
      <c r="J22" s="21"/>
      <c r="K22" s="21" t="s">
        <v>18</v>
      </c>
      <c r="L22" s="30" t="s">
        <v>62</v>
      </c>
      <c r="M22" s="35">
        <v>0.25</v>
      </c>
      <c r="N22" s="35">
        <v>1</v>
      </c>
      <c r="O22" s="35">
        <v>0.35</v>
      </c>
      <c r="P22" s="20">
        <v>0</v>
      </c>
      <c r="Q22" s="35" t="s">
        <v>196</v>
      </c>
      <c r="R22" s="34"/>
      <c r="S22" s="61" t="s">
        <v>203</v>
      </c>
      <c r="T22" s="35" t="s">
        <v>179</v>
      </c>
      <c r="U22" s="35" t="s">
        <v>179</v>
      </c>
      <c r="V22" s="35">
        <v>0.35</v>
      </c>
      <c r="W22" s="21" t="s">
        <v>55</v>
      </c>
      <c r="X22" s="8"/>
      <c r="Y22" s="8"/>
      <c r="Z22" s="8"/>
      <c r="AA22" s="8"/>
      <c r="AB22" s="8"/>
      <c r="AC22" s="8"/>
    </row>
    <row r="23" spans="1:29" s="3" customFormat="1" ht="105" x14ac:dyDescent="0.25">
      <c r="A23" s="29" t="s">
        <v>22</v>
      </c>
      <c r="B23" s="82" t="s">
        <v>23</v>
      </c>
      <c r="C23" s="82" t="s">
        <v>38</v>
      </c>
      <c r="D23" s="82" t="s">
        <v>56</v>
      </c>
      <c r="E23" s="29" t="s">
        <v>52</v>
      </c>
      <c r="F23" s="21" t="s">
        <v>254</v>
      </c>
      <c r="G23" s="21" t="s">
        <v>259</v>
      </c>
      <c r="H23" s="21" t="s">
        <v>63</v>
      </c>
      <c r="I23" s="21" t="s">
        <v>17</v>
      </c>
      <c r="J23" s="21" t="s">
        <v>171</v>
      </c>
      <c r="K23" s="21" t="s">
        <v>18</v>
      </c>
      <c r="L23" s="30" t="s">
        <v>64</v>
      </c>
      <c r="M23" s="39">
        <v>8.9</v>
      </c>
      <c r="N23" s="39">
        <v>8</v>
      </c>
      <c r="O23" s="39">
        <v>8.6</v>
      </c>
      <c r="P23" s="20">
        <v>0</v>
      </c>
      <c r="Q23" s="35" t="s">
        <v>196</v>
      </c>
      <c r="R23" s="34"/>
      <c r="S23" s="61" t="s">
        <v>202</v>
      </c>
      <c r="T23" s="35" t="s">
        <v>179</v>
      </c>
      <c r="U23" s="35" t="s">
        <v>179</v>
      </c>
      <c r="V23" s="39">
        <v>8.6</v>
      </c>
      <c r="W23" s="21" t="s">
        <v>55</v>
      </c>
      <c r="X23" s="8"/>
      <c r="Y23" s="8"/>
      <c r="Z23" s="8"/>
      <c r="AA23" s="8"/>
      <c r="AB23" s="8"/>
      <c r="AC23" s="8"/>
    </row>
    <row r="24" spans="1:29" s="3" customFormat="1" ht="137.25" customHeight="1" x14ac:dyDescent="0.25">
      <c r="A24" s="29" t="s">
        <v>22</v>
      </c>
      <c r="B24" s="82" t="s">
        <v>23</v>
      </c>
      <c r="C24" s="82" t="s">
        <v>38</v>
      </c>
      <c r="D24" s="82" t="s">
        <v>56</v>
      </c>
      <c r="E24" s="29" t="s">
        <v>52</v>
      </c>
      <c r="F24" s="21" t="s">
        <v>254</v>
      </c>
      <c r="G24" s="21" t="s">
        <v>260</v>
      </c>
      <c r="H24" s="21" t="s">
        <v>65</v>
      </c>
      <c r="I24" s="21" t="s">
        <v>2</v>
      </c>
      <c r="J24" s="21"/>
      <c r="K24" s="21" t="s">
        <v>18</v>
      </c>
      <c r="L24" s="30" t="s">
        <v>62</v>
      </c>
      <c r="M24" s="35">
        <v>0.25</v>
      </c>
      <c r="N24" s="35">
        <v>1</v>
      </c>
      <c r="O24" s="35">
        <v>0.25</v>
      </c>
      <c r="P24" s="20">
        <v>0</v>
      </c>
      <c r="Q24" s="35" t="s">
        <v>196</v>
      </c>
      <c r="R24" s="34"/>
      <c r="S24" s="61" t="s">
        <v>204</v>
      </c>
      <c r="T24" s="35" t="s">
        <v>179</v>
      </c>
      <c r="U24" s="35" t="s">
        <v>179</v>
      </c>
      <c r="V24" s="35">
        <v>0.25</v>
      </c>
      <c r="W24" s="21" t="s">
        <v>55</v>
      </c>
      <c r="X24" s="8"/>
      <c r="Y24" s="8"/>
      <c r="Z24" s="8"/>
      <c r="AA24" s="8"/>
      <c r="AB24" s="8"/>
      <c r="AC24" s="8"/>
    </row>
    <row r="25" spans="1:29" s="3" customFormat="1" ht="116.25" customHeight="1" x14ac:dyDescent="0.25">
      <c r="A25" s="29" t="s">
        <v>22</v>
      </c>
      <c r="B25" s="82" t="s">
        <v>23</v>
      </c>
      <c r="C25" s="82" t="s">
        <v>38</v>
      </c>
      <c r="D25" s="82" t="s">
        <v>56</v>
      </c>
      <c r="E25" s="29" t="s">
        <v>52</v>
      </c>
      <c r="F25" s="21" t="s">
        <v>254</v>
      </c>
      <c r="G25" s="21" t="s">
        <v>261</v>
      </c>
      <c r="H25" s="21" t="s">
        <v>66</v>
      </c>
      <c r="I25" s="21" t="s">
        <v>2</v>
      </c>
      <c r="J25" s="21"/>
      <c r="K25" s="21" t="s">
        <v>26</v>
      </c>
      <c r="L25" s="30" t="s">
        <v>67</v>
      </c>
      <c r="M25" s="40">
        <v>1</v>
      </c>
      <c r="N25" s="40">
        <v>1</v>
      </c>
      <c r="O25" s="40">
        <v>1</v>
      </c>
      <c r="P25" s="40">
        <v>1</v>
      </c>
      <c r="Q25" s="40">
        <v>1</v>
      </c>
      <c r="R25" s="34">
        <f>+Q25/P25</f>
        <v>1</v>
      </c>
      <c r="S25" s="63" t="s">
        <v>187</v>
      </c>
      <c r="T25" s="40">
        <v>1</v>
      </c>
      <c r="U25" s="40">
        <v>1</v>
      </c>
      <c r="V25" s="40">
        <v>1</v>
      </c>
      <c r="W25" s="21" t="s">
        <v>68</v>
      </c>
      <c r="X25" s="8"/>
      <c r="Y25" s="8"/>
      <c r="Z25" s="8"/>
      <c r="AA25" s="8"/>
      <c r="AB25" s="8"/>
      <c r="AC25" s="8"/>
    </row>
    <row r="26" spans="1:29" s="3" customFormat="1" ht="108.75" customHeight="1" x14ac:dyDescent="0.25">
      <c r="A26" s="29" t="s">
        <v>22</v>
      </c>
      <c r="B26" s="82" t="s">
        <v>23</v>
      </c>
      <c r="C26" s="82" t="s">
        <v>38</v>
      </c>
      <c r="D26" s="82" t="s">
        <v>56</v>
      </c>
      <c r="E26" s="29" t="s">
        <v>52</v>
      </c>
      <c r="F26" s="21" t="s">
        <v>262</v>
      </c>
      <c r="G26" s="21" t="s">
        <v>263</v>
      </c>
      <c r="H26" s="21" t="s">
        <v>69</v>
      </c>
      <c r="I26" s="21" t="s">
        <v>40</v>
      </c>
      <c r="J26" s="21"/>
      <c r="K26" s="21" t="s">
        <v>26</v>
      </c>
      <c r="L26" s="30" t="s">
        <v>70</v>
      </c>
      <c r="M26" s="20">
        <v>13730</v>
      </c>
      <c r="N26" s="20">
        <v>60000</v>
      </c>
      <c r="O26" s="20">
        <v>30000</v>
      </c>
      <c r="P26" s="20">
        <f>14500+3875</f>
        <v>18375</v>
      </c>
      <c r="Q26" s="20" t="s">
        <v>196</v>
      </c>
      <c r="R26" s="34"/>
      <c r="S26" s="84" t="s">
        <v>229</v>
      </c>
      <c r="T26" s="20">
        <f>P26+3875</f>
        <v>22250</v>
      </c>
      <c r="U26" s="20">
        <f>T26+3875</f>
        <v>26125</v>
      </c>
      <c r="V26" s="20">
        <v>30000</v>
      </c>
      <c r="W26" s="21" t="s">
        <v>44</v>
      </c>
      <c r="X26" s="8"/>
      <c r="Y26" s="8"/>
      <c r="Z26" s="8"/>
      <c r="AA26" s="8"/>
      <c r="AB26" s="8"/>
      <c r="AC26" s="8"/>
    </row>
    <row r="27" spans="1:29" s="3" customFormat="1" ht="105" x14ac:dyDescent="0.25">
      <c r="A27" s="29" t="s">
        <v>22</v>
      </c>
      <c r="B27" s="82" t="s">
        <v>23</v>
      </c>
      <c r="C27" s="82" t="s">
        <v>38</v>
      </c>
      <c r="D27" s="82" t="s">
        <v>56</v>
      </c>
      <c r="E27" s="29" t="s">
        <v>52</v>
      </c>
      <c r="F27" s="21" t="s">
        <v>262</v>
      </c>
      <c r="G27" s="21" t="s">
        <v>263</v>
      </c>
      <c r="H27" s="21" t="s">
        <v>71</v>
      </c>
      <c r="I27" s="21" t="s">
        <v>17</v>
      </c>
      <c r="J27" s="21" t="s">
        <v>235</v>
      </c>
      <c r="K27" s="21" t="s">
        <v>18</v>
      </c>
      <c r="L27" s="21" t="s">
        <v>72</v>
      </c>
      <c r="M27" s="20">
        <v>12290</v>
      </c>
      <c r="N27" s="20">
        <v>18500</v>
      </c>
      <c r="O27" s="20">
        <v>14500</v>
      </c>
      <c r="P27" s="20">
        <v>13000</v>
      </c>
      <c r="Q27" s="20" t="s">
        <v>196</v>
      </c>
      <c r="R27" s="34"/>
      <c r="S27" s="62" t="s">
        <v>220</v>
      </c>
      <c r="T27" s="20">
        <v>13500</v>
      </c>
      <c r="U27" s="20">
        <v>14000</v>
      </c>
      <c r="V27" s="20">
        <v>14500</v>
      </c>
      <c r="W27" s="21" t="s">
        <v>44</v>
      </c>
      <c r="X27" s="8"/>
      <c r="Y27" s="8"/>
      <c r="Z27" s="8"/>
      <c r="AA27" s="8"/>
      <c r="AB27" s="8"/>
      <c r="AC27" s="8"/>
    </row>
    <row r="28" spans="1:29" s="3" customFormat="1" ht="105" x14ac:dyDescent="0.25">
      <c r="A28" s="29" t="s">
        <v>22</v>
      </c>
      <c r="B28" s="82" t="s">
        <v>23</v>
      </c>
      <c r="C28" s="82" t="s">
        <v>38</v>
      </c>
      <c r="D28" s="82" t="s">
        <v>56</v>
      </c>
      <c r="E28" s="29" t="s">
        <v>52</v>
      </c>
      <c r="F28" s="21" t="s">
        <v>262</v>
      </c>
      <c r="G28" s="21" t="s">
        <v>264</v>
      </c>
      <c r="H28" s="21" t="s">
        <v>73</v>
      </c>
      <c r="I28" s="30" t="s">
        <v>40</v>
      </c>
      <c r="J28" s="30"/>
      <c r="K28" s="30" t="s">
        <v>26</v>
      </c>
      <c r="L28" s="21" t="s">
        <v>74</v>
      </c>
      <c r="M28" s="20">
        <v>1</v>
      </c>
      <c r="N28" s="20">
        <v>4</v>
      </c>
      <c r="O28" s="20">
        <v>1</v>
      </c>
      <c r="P28" s="20">
        <v>1</v>
      </c>
      <c r="Q28" s="20">
        <v>1</v>
      </c>
      <c r="R28" s="34">
        <f>+Q28/P28</f>
        <v>1</v>
      </c>
      <c r="S28" s="28" t="s">
        <v>205</v>
      </c>
      <c r="T28" s="20">
        <v>0</v>
      </c>
      <c r="U28" s="20">
        <v>0</v>
      </c>
      <c r="V28" s="20">
        <v>2</v>
      </c>
      <c r="W28" s="21" t="s">
        <v>55</v>
      </c>
      <c r="X28" s="8"/>
      <c r="Y28" s="8"/>
      <c r="Z28" s="8"/>
      <c r="AA28" s="8"/>
      <c r="AB28" s="8"/>
      <c r="AC28" s="8"/>
    </row>
    <row r="29" spans="1:29" s="3" customFormat="1" ht="105" x14ac:dyDescent="0.25">
      <c r="A29" s="29" t="s">
        <v>22</v>
      </c>
      <c r="B29" s="82" t="s">
        <v>23</v>
      </c>
      <c r="C29" s="82" t="s">
        <v>38</v>
      </c>
      <c r="D29" s="82" t="s">
        <v>56</v>
      </c>
      <c r="E29" s="29" t="s">
        <v>52</v>
      </c>
      <c r="F29" s="21" t="s">
        <v>262</v>
      </c>
      <c r="G29" s="21" t="s">
        <v>265</v>
      </c>
      <c r="H29" s="21" t="s">
        <v>75</v>
      </c>
      <c r="I29" s="30" t="s">
        <v>40</v>
      </c>
      <c r="J29" s="30"/>
      <c r="K29" s="30" t="s">
        <v>18</v>
      </c>
      <c r="L29" s="21" t="s">
        <v>76</v>
      </c>
      <c r="M29" s="20">
        <v>4750</v>
      </c>
      <c r="N29" s="41">
        <v>10000</v>
      </c>
      <c r="O29" s="20">
        <v>7000</v>
      </c>
      <c r="P29" s="20">
        <v>0</v>
      </c>
      <c r="Q29" s="20" t="s">
        <v>196</v>
      </c>
      <c r="R29" s="34" t="s">
        <v>171</v>
      </c>
      <c r="S29" s="27" t="s">
        <v>224</v>
      </c>
      <c r="T29" s="20">
        <v>0</v>
      </c>
      <c r="U29" s="20">
        <v>5000</v>
      </c>
      <c r="V29" s="20">
        <v>2000</v>
      </c>
      <c r="W29" s="21" t="s">
        <v>20</v>
      </c>
      <c r="X29" s="8"/>
      <c r="Y29" s="8"/>
      <c r="Z29" s="8"/>
      <c r="AA29" s="8"/>
      <c r="AB29" s="8"/>
      <c r="AC29" s="8"/>
    </row>
    <row r="30" spans="1:29" s="3" customFormat="1" ht="208.5" customHeight="1" x14ac:dyDescent="0.25">
      <c r="A30" s="29" t="s">
        <v>22</v>
      </c>
      <c r="B30" s="82" t="s">
        <v>23</v>
      </c>
      <c r="C30" s="82" t="s">
        <v>38</v>
      </c>
      <c r="D30" s="82" t="s">
        <v>56</v>
      </c>
      <c r="E30" s="29" t="s">
        <v>52</v>
      </c>
      <c r="F30" s="21" t="s">
        <v>266</v>
      </c>
      <c r="G30" s="21" t="s">
        <v>267</v>
      </c>
      <c r="H30" s="21" t="s">
        <v>77</v>
      </c>
      <c r="I30" s="21" t="s">
        <v>17</v>
      </c>
      <c r="J30" s="21" t="s">
        <v>237</v>
      </c>
      <c r="K30" s="21" t="s">
        <v>18</v>
      </c>
      <c r="L30" s="21" t="s">
        <v>78</v>
      </c>
      <c r="M30" s="39">
        <v>11.8</v>
      </c>
      <c r="N30" s="39">
        <v>10.5</v>
      </c>
      <c r="O30" s="39">
        <v>11.2</v>
      </c>
      <c r="P30" s="35" t="s">
        <v>179</v>
      </c>
      <c r="Q30" s="35" t="s">
        <v>196</v>
      </c>
      <c r="R30" s="34"/>
      <c r="S30" s="61" t="s">
        <v>227</v>
      </c>
      <c r="T30" s="35" t="s">
        <v>179</v>
      </c>
      <c r="U30" s="35" t="s">
        <v>179</v>
      </c>
      <c r="V30" s="39">
        <v>11.2</v>
      </c>
      <c r="W30" s="21" t="s">
        <v>44</v>
      </c>
      <c r="X30" s="8"/>
      <c r="Y30" s="8"/>
      <c r="Z30" s="8"/>
      <c r="AA30" s="8"/>
      <c r="AB30" s="8"/>
      <c r="AC30" s="8"/>
    </row>
    <row r="31" spans="1:29" s="3" customFormat="1" ht="105" x14ac:dyDescent="0.25">
      <c r="A31" s="29" t="s">
        <v>22</v>
      </c>
      <c r="B31" s="82" t="s">
        <v>23</v>
      </c>
      <c r="C31" s="82" t="s">
        <v>38</v>
      </c>
      <c r="D31" s="82" t="s">
        <v>50</v>
      </c>
      <c r="E31" s="29" t="s">
        <v>52</v>
      </c>
      <c r="F31" s="21" t="s">
        <v>266</v>
      </c>
      <c r="G31" s="21" t="s">
        <v>267</v>
      </c>
      <c r="H31" s="30" t="s">
        <v>79</v>
      </c>
      <c r="I31" s="42" t="s">
        <v>40</v>
      </c>
      <c r="J31" s="42"/>
      <c r="K31" s="42" t="s">
        <v>26</v>
      </c>
      <c r="L31" s="21" t="s">
        <v>80</v>
      </c>
      <c r="M31" s="20">
        <v>49</v>
      </c>
      <c r="N31" s="20">
        <v>150</v>
      </c>
      <c r="O31" s="20">
        <v>75</v>
      </c>
      <c r="P31" s="43">
        <v>50</v>
      </c>
      <c r="Q31" s="43" t="s">
        <v>196</v>
      </c>
      <c r="R31" s="34" t="s">
        <v>171</v>
      </c>
      <c r="S31" s="64" t="s">
        <v>230</v>
      </c>
      <c r="T31" s="43">
        <v>55</v>
      </c>
      <c r="U31" s="43">
        <v>65</v>
      </c>
      <c r="V31" s="20">
        <v>75</v>
      </c>
      <c r="W31" s="21" t="s">
        <v>44</v>
      </c>
      <c r="X31" s="8"/>
      <c r="Y31" s="8"/>
      <c r="Z31" s="8"/>
      <c r="AA31" s="8"/>
      <c r="AB31" s="8"/>
      <c r="AC31" s="8"/>
    </row>
    <row r="32" spans="1:29" s="4" customFormat="1" ht="192" x14ac:dyDescent="0.25">
      <c r="A32" s="29" t="s">
        <v>22</v>
      </c>
      <c r="B32" s="82" t="s">
        <v>23</v>
      </c>
      <c r="C32" s="82" t="s">
        <v>38</v>
      </c>
      <c r="D32" s="82" t="s">
        <v>50</v>
      </c>
      <c r="E32" s="29" t="s">
        <v>52</v>
      </c>
      <c r="F32" s="21" t="s">
        <v>266</v>
      </c>
      <c r="G32" s="21" t="s">
        <v>267</v>
      </c>
      <c r="H32" s="21" t="s">
        <v>81</v>
      </c>
      <c r="I32" s="21" t="s">
        <v>2</v>
      </c>
      <c r="J32" s="21"/>
      <c r="K32" s="21" t="s">
        <v>18</v>
      </c>
      <c r="L32" s="21" t="s">
        <v>82</v>
      </c>
      <c r="M32" s="32" t="s">
        <v>184</v>
      </c>
      <c r="N32" s="35">
        <v>0.19</v>
      </c>
      <c r="O32" s="33">
        <v>0.20680000000000001</v>
      </c>
      <c r="P32" s="35" t="s">
        <v>179</v>
      </c>
      <c r="Q32" s="35" t="s">
        <v>196</v>
      </c>
      <c r="R32" s="34"/>
      <c r="S32" s="61" t="s">
        <v>231</v>
      </c>
      <c r="T32" s="35" t="s">
        <v>179</v>
      </c>
      <c r="U32" s="35" t="s">
        <v>179</v>
      </c>
      <c r="V32" s="33">
        <v>0.20680000000000001</v>
      </c>
      <c r="W32" s="21" t="s">
        <v>44</v>
      </c>
      <c r="X32" s="8"/>
      <c r="Y32" s="8"/>
      <c r="Z32" s="8"/>
      <c r="AA32" s="8"/>
      <c r="AB32" s="8"/>
      <c r="AC32" s="8"/>
    </row>
    <row r="33" spans="1:29" s="4" customFormat="1" ht="121.5" customHeight="1" x14ac:dyDescent="0.25">
      <c r="A33" s="29" t="s">
        <v>22</v>
      </c>
      <c r="B33" s="82" t="s">
        <v>23</v>
      </c>
      <c r="C33" s="82" t="s">
        <v>38</v>
      </c>
      <c r="D33" s="82" t="s">
        <v>56</v>
      </c>
      <c r="E33" s="29" t="s">
        <v>52</v>
      </c>
      <c r="F33" s="21" t="s">
        <v>268</v>
      </c>
      <c r="G33" s="21" t="s">
        <v>269</v>
      </c>
      <c r="H33" s="21" t="s">
        <v>83</v>
      </c>
      <c r="I33" s="21" t="s">
        <v>40</v>
      </c>
      <c r="J33" s="21"/>
      <c r="K33" s="21" t="s">
        <v>26</v>
      </c>
      <c r="L33" s="21" t="s">
        <v>84</v>
      </c>
      <c r="M33" s="21">
        <v>1</v>
      </c>
      <c r="N33" s="21">
        <v>4</v>
      </c>
      <c r="O33" s="41">
        <v>1</v>
      </c>
      <c r="P33" s="21">
        <v>1</v>
      </c>
      <c r="Q33" s="21">
        <v>1</v>
      </c>
      <c r="R33" s="34">
        <f t="shared" ref="R33:R39" si="0">+Q33/P33</f>
        <v>1</v>
      </c>
      <c r="S33" s="28" t="s">
        <v>206</v>
      </c>
      <c r="T33" s="21">
        <v>0</v>
      </c>
      <c r="U33" s="21">
        <v>0</v>
      </c>
      <c r="V33" s="21">
        <v>1</v>
      </c>
      <c r="W33" s="21" t="s">
        <v>55</v>
      </c>
      <c r="X33" s="8"/>
      <c r="Y33" s="8"/>
      <c r="Z33" s="8"/>
      <c r="AA33" s="8"/>
      <c r="AB33" s="8"/>
      <c r="AC33" s="8"/>
    </row>
    <row r="34" spans="1:29" s="3" customFormat="1" ht="132.75" customHeight="1" x14ac:dyDescent="0.25">
      <c r="A34" s="29" t="s">
        <v>22</v>
      </c>
      <c r="B34" s="82" t="s">
        <v>23</v>
      </c>
      <c r="C34" s="82" t="s">
        <v>38</v>
      </c>
      <c r="D34" s="82" t="s">
        <v>50</v>
      </c>
      <c r="E34" s="29" t="s">
        <v>182</v>
      </c>
      <c r="F34" s="21" t="s">
        <v>270</v>
      </c>
      <c r="G34" s="21" t="s">
        <v>271</v>
      </c>
      <c r="H34" s="21" t="s">
        <v>85</v>
      </c>
      <c r="I34" s="21" t="s">
        <v>17</v>
      </c>
      <c r="J34" s="21" t="s">
        <v>236</v>
      </c>
      <c r="K34" s="21" t="s">
        <v>26</v>
      </c>
      <c r="L34" s="21" t="s">
        <v>86</v>
      </c>
      <c r="M34" s="20">
        <v>71</v>
      </c>
      <c r="N34" s="41">
        <v>184</v>
      </c>
      <c r="O34" s="41">
        <v>43</v>
      </c>
      <c r="P34" s="44">
        <v>5</v>
      </c>
      <c r="Q34" s="45">
        <v>3</v>
      </c>
      <c r="R34" s="37">
        <f t="shared" si="0"/>
        <v>0.6</v>
      </c>
      <c r="S34" s="65" t="s">
        <v>308</v>
      </c>
      <c r="T34" s="20">
        <v>15</v>
      </c>
      <c r="U34" s="20">
        <v>30</v>
      </c>
      <c r="V34" s="20">
        <v>43</v>
      </c>
      <c r="W34" s="21" t="s">
        <v>87</v>
      </c>
      <c r="X34" s="8"/>
      <c r="Y34" s="8"/>
      <c r="Z34" s="8"/>
      <c r="AA34" s="8"/>
      <c r="AB34" s="8"/>
      <c r="AC34" s="8"/>
    </row>
    <row r="35" spans="1:29" s="3" customFormat="1" ht="120" x14ac:dyDescent="0.25">
      <c r="A35" s="29" t="s">
        <v>22</v>
      </c>
      <c r="B35" s="82" t="s">
        <v>23</v>
      </c>
      <c r="C35" s="82" t="s">
        <v>38</v>
      </c>
      <c r="D35" s="82" t="s">
        <v>50</v>
      </c>
      <c r="E35" s="29" t="s">
        <v>182</v>
      </c>
      <c r="F35" s="21" t="s">
        <v>270</v>
      </c>
      <c r="G35" s="21" t="s">
        <v>272</v>
      </c>
      <c r="H35" s="21" t="s">
        <v>88</v>
      </c>
      <c r="I35" s="21" t="s">
        <v>40</v>
      </c>
      <c r="J35" s="21"/>
      <c r="K35" s="21" t="s">
        <v>26</v>
      </c>
      <c r="L35" s="21" t="s">
        <v>89</v>
      </c>
      <c r="M35" s="35">
        <v>0.37</v>
      </c>
      <c r="N35" s="35">
        <v>1</v>
      </c>
      <c r="O35" s="35">
        <v>1</v>
      </c>
      <c r="P35" s="35">
        <v>1</v>
      </c>
      <c r="Q35" s="35">
        <v>1</v>
      </c>
      <c r="R35" s="34">
        <f t="shared" si="0"/>
        <v>1</v>
      </c>
      <c r="S35" s="61" t="s">
        <v>193</v>
      </c>
      <c r="T35" s="35">
        <v>1</v>
      </c>
      <c r="U35" s="35">
        <v>1</v>
      </c>
      <c r="V35" s="35">
        <v>1</v>
      </c>
      <c r="W35" s="21" t="s">
        <v>90</v>
      </c>
      <c r="X35" s="8"/>
      <c r="Y35" s="8"/>
      <c r="Z35" s="8"/>
      <c r="AA35" s="8"/>
      <c r="AB35" s="8"/>
      <c r="AC35" s="8"/>
    </row>
    <row r="36" spans="1:29" s="3" customFormat="1" ht="180" customHeight="1" x14ac:dyDescent="0.25">
      <c r="A36" s="29" t="s">
        <v>22</v>
      </c>
      <c r="B36" s="82" t="s">
        <v>23</v>
      </c>
      <c r="C36" s="82" t="s">
        <v>38</v>
      </c>
      <c r="D36" s="82" t="s">
        <v>50</v>
      </c>
      <c r="E36" s="29" t="s">
        <v>182</v>
      </c>
      <c r="F36" s="21" t="s">
        <v>273</v>
      </c>
      <c r="G36" s="21" t="s">
        <v>274</v>
      </c>
      <c r="H36" s="21" t="s">
        <v>91</v>
      </c>
      <c r="I36" s="21" t="s">
        <v>2</v>
      </c>
      <c r="J36" s="21"/>
      <c r="K36" s="21" t="s">
        <v>18</v>
      </c>
      <c r="L36" s="21" t="s">
        <v>92</v>
      </c>
      <c r="M36" s="20">
        <v>4000</v>
      </c>
      <c r="N36" s="20">
        <v>19000</v>
      </c>
      <c r="O36" s="20">
        <v>6000</v>
      </c>
      <c r="P36" s="20">
        <v>4500</v>
      </c>
      <c r="Q36" s="20">
        <v>4250</v>
      </c>
      <c r="R36" s="34">
        <f t="shared" si="0"/>
        <v>0.94444444444444442</v>
      </c>
      <c r="S36" s="61" t="s">
        <v>212</v>
      </c>
      <c r="T36" s="20">
        <v>5000</v>
      </c>
      <c r="U36" s="20">
        <v>5500</v>
      </c>
      <c r="V36" s="20">
        <v>6000</v>
      </c>
      <c r="W36" s="21" t="s">
        <v>93</v>
      </c>
      <c r="X36" s="70"/>
      <c r="Y36" s="71"/>
      <c r="Z36" s="71"/>
      <c r="AA36" s="71"/>
      <c r="AB36" s="8"/>
      <c r="AC36" s="8"/>
    </row>
    <row r="37" spans="1:29" s="3" customFormat="1" ht="135" x14ac:dyDescent="0.25">
      <c r="A37" s="29" t="s">
        <v>22</v>
      </c>
      <c r="B37" s="82" t="s">
        <v>23</v>
      </c>
      <c r="C37" s="82" t="s">
        <v>38</v>
      </c>
      <c r="D37" s="82" t="s">
        <v>35</v>
      </c>
      <c r="E37" s="29" t="s">
        <v>182</v>
      </c>
      <c r="F37" s="29" t="s">
        <v>275</v>
      </c>
      <c r="G37" s="21" t="s">
        <v>276</v>
      </c>
      <c r="H37" s="21" t="s">
        <v>94</v>
      </c>
      <c r="I37" s="21" t="s">
        <v>2</v>
      </c>
      <c r="J37" s="21"/>
      <c r="K37" s="21" t="s">
        <v>26</v>
      </c>
      <c r="L37" s="21" t="s">
        <v>95</v>
      </c>
      <c r="M37" s="20">
        <v>3</v>
      </c>
      <c r="N37" s="20">
        <v>12</v>
      </c>
      <c r="O37" s="20">
        <v>6</v>
      </c>
      <c r="P37" s="20">
        <v>3</v>
      </c>
      <c r="Q37" s="20">
        <v>3</v>
      </c>
      <c r="R37" s="34">
        <f t="shared" si="0"/>
        <v>1</v>
      </c>
      <c r="S37" s="28" t="s">
        <v>207</v>
      </c>
      <c r="T37" s="20">
        <v>4</v>
      </c>
      <c r="U37" s="20">
        <v>5</v>
      </c>
      <c r="V37" s="20">
        <f>5.25+0.75</f>
        <v>6</v>
      </c>
      <c r="W37" s="21" t="s">
        <v>55</v>
      </c>
      <c r="X37" s="8"/>
      <c r="Y37" s="8"/>
      <c r="Z37" s="8"/>
      <c r="AA37" s="8"/>
      <c r="AB37" s="8"/>
      <c r="AC37" s="8"/>
    </row>
    <row r="38" spans="1:29" s="3" customFormat="1" ht="119.25" customHeight="1" x14ac:dyDescent="0.25">
      <c r="A38" s="29" t="s">
        <v>22</v>
      </c>
      <c r="B38" s="82" t="s">
        <v>23</v>
      </c>
      <c r="C38" s="82" t="s">
        <v>38</v>
      </c>
      <c r="D38" s="82" t="s">
        <v>56</v>
      </c>
      <c r="E38" s="29" t="s">
        <v>182</v>
      </c>
      <c r="F38" s="29" t="s">
        <v>275</v>
      </c>
      <c r="G38" s="21" t="s">
        <v>277</v>
      </c>
      <c r="H38" s="21" t="s">
        <v>96</v>
      </c>
      <c r="I38" s="21" t="s">
        <v>17</v>
      </c>
      <c r="J38" s="21" t="s">
        <v>234</v>
      </c>
      <c r="K38" s="21" t="s">
        <v>26</v>
      </c>
      <c r="L38" s="21" t="s">
        <v>97</v>
      </c>
      <c r="M38" s="20">
        <v>131627</v>
      </c>
      <c r="N38" s="20">
        <v>369344</v>
      </c>
      <c r="O38" s="20">
        <v>210866</v>
      </c>
      <c r="P38" s="20">
        <f>M38+19809</f>
        <v>151436</v>
      </c>
      <c r="Q38" s="20">
        <v>152635</v>
      </c>
      <c r="R38" s="34">
        <f t="shared" si="0"/>
        <v>1.0079175361208697</v>
      </c>
      <c r="S38" s="62" t="s">
        <v>208</v>
      </c>
      <c r="T38" s="20">
        <f>P38+19809</f>
        <v>171245</v>
      </c>
      <c r="U38" s="20">
        <f>T38+19809</f>
        <v>191054</v>
      </c>
      <c r="V38" s="20">
        <v>210866</v>
      </c>
      <c r="W38" s="21" t="s">
        <v>55</v>
      </c>
      <c r="X38" s="8"/>
      <c r="Y38" s="8"/>
      <c r="Z38" s="8"/>
      <c r="AA38" s="8"/>
      <c r="AB38" s="8"/>
      <c r="AC38" s="8"/>
    </row>
    <row r="39" spans="1:29" s="4" customFormat="1" ht="120" customHeight="1" x14ac:dyDescent="0.25">
      <c r="A39" s="29" t="s">
        <v>22</v>
      </c>
      <c r="B39" s="82" t="s">
        <v>23</v>
      </c>
      <c r="C39" s="82" t="s">
        <v>38</v>
      </c>
      <c r="D39" s="82" t="s">
        <v>35</v>
      </c>
      <c r="E39" s="29" t="s">
        <v>182</v>
      </c>
      <c r="F39" s="29" t="s">
        <v>275</v>
      </c>
      <c r="G39" s="21" t="s">
        <v>278</v>
      </c>
      <c r="H39" s="21" t="s">
        <v>98</v>
      </c>
      <c r="I39" s="21" t="s">
        <v>2</v>
      </c>
      <c r="J39" s="21"/>
      <c r="K39" s="21" t="s">
        <v>26</v>
      </c>
      <c r="L39" s="21" t="s">
        <v>99</v>
      </c>
      <c r="M39" s="20">
        <v>20</v>
      </c>
      <c r="N39" s="20">
        <v>80</v>
      </c>
      <c r="O39" s="20">
        <v>40</v>
      </c>
      <c r="P39" s="20">
        <v>25</v>
      </c>
      <c r="Q39" s="20">
        <v>25</v>
      </c>
      <c r="R39" s="34">
        <f t="shared" si="0"/>
        <v>1</v>
      </c>
      <c r="S39" s="28" t="s">
        <v>209</v>
      </c>
      <c r="T39" s="20">
        <v>30</v>
      </c>
      <c r="U39" s="20">
        <v>35</v>
      </c>
      <c r="V39" s="20">
        <v>40</v>
      </c>
      <c r="W39" s="21" t="s">
        <v>55</v>
      </c>
      <c r="X39" s="8"/>
      <c r="Y39" s="8"/>
      <c r="Z39" s="8"/>
      <c r="AA39" s="8"/>
      <c r="AB39" s="8"/>
      <c r="AC39" s="8"/>
    </row>
    <row r="40" spans="1:29" s="3" customFormat="1" ht="117" customHeight="1" x14ac:dyDescent="0.25">
      <c r="A40" s="29" t="s">
        <v>22</v>
      </c>
      <c r="B40" s="82" t="s">
        <v>23</v>
      </c>
      <c r="C40" s="82" t="s">
        <v>38</v>
      </c>
      <c r="D40" s="82" t="s">
        <v>35</v>
      </c>
      <c r="E40" s="29" t="s">
        <v>182</v>
      </c>
      <c r="F40" s="29" t="s">
        <v>275</v>
      </c>
      <c r="G40" s="21" t="s">
        <v>279</v>
      </c>
      <c r="H40" s="21" t="s">
        <v>100</v>
      </c>
      <c r="I40" s="21" t="s">
        <v>17</v>
      </c>
      <c r="J40" s="21" t="s">
        <v>236</v>
      </c>
      <c r="K40" s="30" t="s">
        <v>18</v>
      </c>
      <c r="L40" s="21" t="s">
        <v>101</v>
      </c>
      <c r="M40" s="39">
        <v>35.1</v>
      </c>
      <c r="N40" s="39">
        <v>36</v>
      </c>
      <c r="O40" s="39">
        <v>35.299999999999997</v>
      </c>
      <c r="P40" s="20">
        <v>0</v>
      </c>
      <c r="Q40" s="35" t="s">
        <v>196</v>
      </c>
      <c r="R40" s="34"/>
      <c r="S40" s="61" t="s">
        <v>210</v>
      </c>
      <c r="T40" s="35" t="s">
        <v>179</v>
      </c>
      <c r="U40" s="35" t="s">
        <v>179</v>
      </c>
      <c r="V40" s="39">
        <v>35.299999999999997</v>
      </c>
      <c r="W40" s="21" t="s">
        <v>55</v>
      </c>
      <c r="X40" s="8"/>
      <c r="Y40" s="8"/>
      <c r="Z40" s="8"/>
      <c r="AA40" s="8"/>
      <c r="AB40" s="8"/>
      <c r="AC40" s="8"/>
    </row>
    <row r="41" spans="1:29" s="3" customFormat="1" ht="119.25" customHeight="1" x14ac:dyDescent="0.25">
      <c r="A41" s="29" t="s">
        <v>22</v>
      </c>
      <c r="B41" s="82" t="s">
        <v>23</v>
      </c>
      <c r="C41" s="82" t="s">
        <v>38</v>
      </c>
      <c r="D41" s="82" t="s">
        <v>35</v>
      </c>
      <c r="E41" s="29" t="s">
        <v>182</v>
      </c>
      <c r="F41" s="29" t="s">
        <v>275</v>
      </c>
      <c r="G41" s="21" t="s">
        <v>279</v>
      </c>
      <c r="H41" s="20" t="s">
        <v>102</v>
      </c>
      <c r="I41" s="21" t="s">
        <v>17</v>
      </c>
      <c r="J41" s="21" t="s">
        <v>238</v>
      </c>
      <c r="K41" s="21" t="s">
        <v>18</v>
      </c>
      <c r="L41" s="21" t="s">
        <v>103</v>
      </c>
      <c r="M41" s="39">
        <v>48.1</v>
      </c>
      <c r="N41" s="39">
        <v>50.2</v>
      </c>
      <c r="O41" s="39">
        <v>48.6</v>
      </c>
      <c r="P41" s="20">
        <v>0</v>
      </c>
      <c r="Q41" s="35" t="s">
        <v>196</v>
      </c>
      <c r="R41" s="34"/>
      <c r="S41" s="61" t="s">
        <v>210</v>
      </c>
      <c r="T41" s="35" t="s">
        <v>179</v>
      </c>
      <c r="U41" s="35" t="s">
        <v>179</v>
      </c>
      <c r="V41" s="39">
        <v>48.6</v>
      </c>
      <c r="W41" s="21" t="s">
        <v>55</v>
      </c>
      <c r="X41" s="8"/>
      <c r="Y41" s="8"/>
      <c r="Z41" s="8"/>
      <c r="AA41" s="8"/>
      <c r="AB41" s="8"/>
      <c r="AC41" s="8"/>
    </row>
    <row r="42" spans="1:29" s="3" customFormat="1" ht="120" x14ac:dyDescent="0.25">
      <c r="A42" s="29" t="s">
        <v>22</v>
      </c>
      <c r="B42" s="82" t="s">
        <v>23</v>
      </c>
      <c r="C42" s="82" t="s">
        <v>38</v>
      </c>
      <c r="D42" s="82" t="s">
        <v>35</v>
      </c>
      <c r="E42" s="29" t="s">
        <v>182</v>
      </c>
      <c r="F42" s="29" t="s">
        <v>275</v>
      </c>
      <c r="G42" s="46" t="s">
        <v>280</v>
      </c>
      <c r="H42" s="36" t="s">
        <v>188</v>
      </c>
      <c r="I42" s="21" t="s">
        <v>2</v>
      </c>
      <c r="J42" s="21"/>
      <c r="K42" s="21" t="s">
        <v>26</v>
      </c>
      <c r="L42" s="21" t="s">
        <v>41</v>
      </c>
      <c r="M42" s="20">
        <v>0</v>
      </c>
      <c r="N42" s="20">
        <v>10000</v>
      </c>
      <c r="O42" s="20">
        <v>2000</v>
      </c>
      <c r="P42" s="20">
        <v>400</v>
      </c>
      <c r="Q42" s="21">
        <v>400</v>
      </c>
      <c r="R42" s="34">
        <f>+Q42/P42</f>
        <v>1</v>
      </c>
      <c r="S42" s="27" t="s">
        <v>225</v>
      </c>
      <c r="T42" s="20">
        <v>400</v>
      </c>
      <c r="U42" s="20">
        <v>800</v>
      </c>
      <c r="V42" s="20">
        <v>400</v>
      </c>
      <c r="W42" s="21" t="s">
        <v>20</v>
      </c>
      <c r="X42" s="8"/>
      <c r="Y42" s="8"/>
      <c r="Z42" s="8"/>
      <c r="AA42" s="8"/>
      <c r="AB42" s="8"/>
      <c r="AC42" s="8"/>
    </row>
    <row r="43" spans="1:29" s="3" customFormat="1" ht="105" x14ac:dyDescent="0.25">
      <c r="A43" s="29" t="s">
        <v>22</v>
      </c>
      <c r="B43" s="82" t="s">
        <v>23</v>
      </c>
      <c r="C43" s="82" t="s">
        <v>38</v>
      </c>
      <c r="D43" s="82" t="s">
        <v>56</v>
      </c>
      <c r="E43" s="29" t="s">
        <v>182</v>
      </c>
      <c r="F43" s="29" t="s">
        <v>275</v>
      </c>
      <c r="G43" s="47" t="s">
        <v>281</v>
      </c>
      <c r="H43" s="20" t="s">
        <v>104</v>
      </c>
      <c r="I43" s="21" t="s">
        <v>17</v>
      </c>
      <c r="J43" s="21" t="s">
        <v>237</v>
      </c>
      <c r="K43" s="21" t="s">
        <v>26</v>
      </c>
      <c r="L43" s="21" t="s">
        <v>105</v>
      </c>
      <c r="M43" s="20">
        <v>14659</v>
      </c>
      <c r="N43" s="20">
        <v>40000</v>
      </c>
      <c r="O43" s="20">
        <v>25000</v>
      </c>
      <c r="P43" s="36">
        <v>3676</v>
      </c>
      <c r="Q43" s="20">
        <v>3676</v>
      </c>
      <c r="R43" s="34">
        <f>+Q43/P43</f>
        <v>1</v>
      </c>
      <c r="S43" s="28" t="s">
        <v>216</v>
      </c>
      <c r="T43" s="56">
        <v>11686</v>
      </c>
      <c r="U43" s="36">
        <v>19696</v>
      </c>
      <c r="V43" s="56">
        <v>25000</v>
      </c>
      <c r="W43" s="21" t="s">
        <v>106</v>
      </c>
      <c r="X43" s="8"/>
      <c r="Y43" s="8"/>
      <c r="Z43" s="8"/>
      <c r="AA43" s="8"/>
      <c r="AB43" s="8"/>
      <c r="AC43" s="8"/>
    </row>
    <row r="44" spans="1:29" s="3" customFormat="1" ht="105" customHeight="1" x14ac:dyDescent="0.25">
      <c r="A44" s="29" t="s">
        <v>22</v>
      </c>
      <c r="B44" s="82" t="s">
        <v>23</v>
      </c>
      <c r="C44" s="82" t="s">
        <v>38</v>
      </c>
      <c r="D44" s="82" t="s">
        <v>56</v>
      </c>
      <c r="E44" s="29" t="s">
        <v>182</v>
      </c>
      <c r="F44" s="29" t="s">
        <v>275</v>
      </c>
      <c r="G44" s="47" t="s">
        <v>281</v>
      </c>
      <c r="H44" s="20" t="s">
        <v>107</v>
      </c>
      <c r="I44" s="21" t="s">
        <v>17</v>
      </c>
      <c r="J44" s="21" t="s">
        <v>237</v>
      </c>
      <c r="K44" s="21" t="s">
        <v>18</v>
      </c>
      <c r="L44" s="21" t="s">
        <v>108</v>
      </c>
      <c r="M44" s="20">
        <v>512187</v>
      </c>
      <c r="N44" s="20">
        <v>2000000</v>
      </c>
      <c r="O44" s="20">
        <v>1115219</v>
      </c>
      <c r="P44" s="20">
        <v>0</v>
      </c>
      <c r="Q44" s="35" t="s">
        <v>196</v>
      </c>
      <c r="R44" s="34"/>
      <c r="S44" s="28" t="s">
        <v>217</v>
      </c>
      <c r="T44" s="35" t="s">
        <v>179</v>
      </c>
      <c r="U44" s="35" t="s">
        <v>179</v>
      </c>
      <c r="V44" s="20">
        <v>1115219</v>
      </c>
      <c r="W44" s="21" t="s">
        <v>55</v>
      </c>
      <c r="X44" s="8"/>
      <c r="Y44" s="8"/>
      <c r="Z44" s="8"/>
      <c r="AA44" s="8"/>
      <c r="AB44" s="8"/>
      <c r="AC44" s="8"/>
    </row>
    <row r="45" spans="1:29" s="4" customFormat="1" ht="137.25" customHeight="1" x14ac:dyDescent="0.25">
      <c r="A45" s="29" t="s">
        <v>22</v>
      </c>
      <c r="B45" s="82" t="s">
        <v>23</v>
      </c>
      <c r="C45" s="82" t="s">
        <v>38</v>
      </c>
      <c r="D45" s="82" t="s">
        <v>50</v>
      </c>
      <c r="E45" s="29" t="s">
        <v>182</v>
      </c>
      <c r="F45" s="21" t="s">
        <v>282</v>
      </c>
      <c r="G45" s="21" t="s">
        <v>283</v>
      </c>
      <c r="H45" s="21" t="s">
        <v>109</v>
      </c>
      <c r="I45" s="21" t="s">
        <v>17</v>
      </c>
      <c r="J45" s="21" t="s">
        <v>235</v>
      </c>
      <c r="K45" s="21" t="s">
        <v>26</v>
      </c>
      <c r="L45" s="21" t="s">
        <v>110</v>
      </c>
      <c r="M45" s="20">
        <v>29559</v>
      </c>
      <c r="N45" s="20">
        <v>100000</v>
      </c>
      <c r="O45" s="20">
        <v>55000</v>
      </c>
      <c r="P45" s="15">
        <v>30564</v>
      </c>
      <c r="Q45" s="15">
        <v>31516</v>
      </c>
      <c r="R45" s="34">
        <f>+Q45/P45</f>
        <v>1.0311477555293809</v>
      </c>
      <c r="S45" s="28" t="s">
        <v>226</v>
      </c>
      <c r="T45" s="15">
        <v>36673</v>
      </c>
      <c r="U45" s="55">
        <v>44309</v>
      </c>
      <c r="V45" s="55">
        <v>55000</v>
      </c>
      <c r="W45" s="21" t="s">
        <v>93</v>
      </c>
      <c r="X45" s="8"/>
      <c r="Y45" s="8"/>
      <c r="Z45" s="8"/>
      <c r="AA45" s="8"/>
      <c r="AB45" s="8"/>
      <c r="AC45" s="8"/>
    </row>
    <row r="46" spans="1:29" s="3" customFormat="1" ht="135" customHeight="1" x14ac:dyDescent="0.25">
      <c r="A46" s="29" t="s">
        <v>22</v>
      </c>
      <c r="B46" s="82" t="s">
        <v>23</v>
      </c>
      <c r="C46" s="82" t="s">
        <v>38</v>
      </c>
      <c r="D46" s="82" t="s">
        <v>50</v>
      </c>
      <c r="E46" s="29" t="s">
        <v>111</v>
      </c>
      <c r="F46" s="21" t="s">
        <v>284</v>
      </c>
      <c r="G46" s="30" t="s">
        <v>285</v>
      </c>
      <c r="H46" s="21" t="s">
        <v>112</v>
      </c>
      <c r="I46" s="21" t="s">
        <v>17</v>
      </c>
      <c r="J46" s="21" t="s">
        <v>236</v>
      </c>
      <c r="K46" s="21" t="s">
        <v>18</v>
      </c>
      <c r="L46" s="21" t="s">
        <v>113</v>
      </c>
      <c r="M46" s="20">
        <v>9666845</v>
      </c>
      <c r="N46" s="20">
        <f>10743090+273755</f>
        <v>11016845</v>
      </c>
      <c r="O46" s="20">
        <f>M46+450000</f>
        <v>10116845</v>
      </c>
      <c r="P46" s="15">
        <v>0</v>
      </c>
      <c r="Q46" s="15" t="s">
        <v>196</v>
      </c>
      <c r="R46" s="34"/>
      <c r="S46" s="66" t="s">
        <v>309</v>
      </c>
      <c r="T46" s="15">
        <v>0</v>
      </c>
      <c r="U46" s="15">
        <v>0</v>
      </c>
      <c r="V46" s="20">
        <f>M46+450000</f>
        <v>10116845</v>
      </c>
      <c r="W46" s="21" t="s">
        <v>114</v>
      </c>
      <c r="X46" s="8"/>
      <c r="Y46" s="8"/>
      <c r="Z46" s="8"/>
      <c r="AA46" s="8"/>
      <c r="AB46" s="8"/>
      <c r="AC46" s="8"/>
    </row>
    <row r="47" spans="1:29" s="4" customFormat="1" ht="133.5" customHeight="1" x14ac:dyDescent="0.25">
      <c r="A47" s="29" t="s">
        <v>22</v>
      </c>
      <c r="B47" s="82" t="s">
        <v>23</v>
      </c>
      <c r="C47" s="82" t="s">
        <v>38</v>
      </c>
      <c r="D47" s="82" t="s">
        <v>50</v>
      </c>
      <c r="E47" s="29" t="s">
        <v>111</v>
      </c>
      <c r="F47" s="21" t="s">
        <v>286</v>
      </c>
      <c r="G47" s="47" t="s">
        <v>287</v>
      </c>
      <c r="H47" s="21" t="s">
        <v>115</v>
      </c>
      <c r="I47" s="21" t="s">
        <v>17</v>
      </c>
      <c r="J47" s="21" t="s">
        <v>236</v>
      </c>
      <c r="K47" s="21" t="s">
        <v>26</v>
      </c>
      <c r="L47" s="21" t="s">
        <v>116</v>
      </c>
      <c r="M47" s="20">
        <v>8785653</v>
      </c>
      <c r="N47" s="20">
        <f>9638181+347472</f>
        <v>9985653</v>
      </c>
      <c r="O47" s="20">
        <v>9185653</v>
      </c>
      <c r="P47" s="20">
        <v>0</v>
      </c>
      <c r="Q47" s="20" t="s">
        <v>196</v>
      </c>
      <c r="R47" s="34"/>
      <c r="S47" s="62" t="s">
        <v>211</v>
      </c>
      <c r="T47" s="35" t="s">
        <v>179</v>
      </c>
      <c r="U47" s="35" t="s">
        <v>179</v>
      </c>
      <c r="V47" s="20">
        <f>M47+400000</f>
        <v>9185653</v>
      </c>
      <c r="W47" s="21" t="s">
        <v>55</v>
      </c>
      <c r="X47" s="8"/>
      <c r="Y47" s="72"/>
      <c r="Z47" s="8"/>
      <c r="AA47" s="8"/>
      <c r="AB47" s="8"/>
      <c r="AC47" s="8"/>
    </row>
    <row r="48" spans="1:29" s="3" customFormat="1" ht="135" customHeight="1" x14ac:dyDescent="0.25">
      <c r="A48" s="29" t="s">
        <v>22</v>
      </c>
      <c r="B48" s="82" t="s">
        <v>23</v>
      </c>
      <c r="C48" s="82" t="s">
        <v>38</v>
      </c>
      <c r="D48" s="82" t="s">
        <v>50</v>
      </c>
      <c r="E48" s="29" t="s">
        <v>111</v>
      </c>
      <c r="F48" s="21" t="s">
        <v>288</v>
      </c>
      <c r="G48" s="30" t="s">
        <v>289</v>
      </c>
      <c r="H48" s="21" t="s">
        <v>120</v>
      </c>
      <c r="I48" s="21" t="s">
        <v>17</v>
      </c>
      <c r="J48" s="21" t="s">
        <v>236</v>
      </c>
      <c r="K48" s="21" t="s">
        <v>26</v>
      </c>
      <c r="L48" s="21" t="s">
        <v>121</v>
      </c>
      <c r="M48" s="20">
        <v>9769569</v>
      </c>
      <c r="N48" s="20">
        <f>10704915+189654</f>
        <v>10894569</v>
      </c>
      <c r="O48" s="20">
        <v>10144569</v>
      </c>
      <c r="P48" s="20">
        <f>M48+93750</f>
        <v>9863319</v>
      </c>
      <c r="Q48" s="20" t="s">
        <v>196</v>
      </c>
      <c r="R48" s="34"/>
      <c r="S48" s="28" t="s">
        <v>213</v>
      </c>
      <c r="T48" s="20">
        <f>P48+93750</f>
        <v>9957069</v>
      </c>
      <c r="U48" s="20">
        <f>T48+93750</f>
        <v>10050819</v>
      </c>
      <c r="V48" s="20">
        <f>U48+93750</f>
        <v>10144569</v>
      </c>
      <c r="W48" s="21" t="s">
        <v>117</v>
      </c>
      <c r="X48" s="8"/>
      <c r="Y48" s="73"/>
      <c r="Z48" s="8"/>
      <c r="AA48" s="8"/>
      <c r="AB48" s="8"/>
      <c r="AC48" s="8"/>
    </row>
    <row r="49" spans="1:29" s="3" customFormat="1" ht="135" customHeight="1" x14ac:dyDescent="0.25">
      <c r="A49" s="29" t="s">
        <v>22</v>
      </c>
      <c r="B49" s="82" t="s">
        <v>23</v>
      </c>
      <c r="C49" s="82" t="s">
        <v>119</v>
      </c>
      <c r="D49" s="82" t="s">
        <v>118</v>
      </c>
      <c r="E49" s="29" t="s">
        <v>111</v>
      </c>
      <c r="F49" s="21" t="s">
        <v>288</v>
      </c>
      <c r="G49" s="30" t="s">
        <v>289</v>
      </c>
      <c r="H49" s="21" t="s">
        <v>122</v>
      </c>
      <c r="I49" s="21" t="s">
        <v>17</v>
      </c>
      <c r="J49" s="21" t="s">
        <v>237</v>
      </c>
      <c r="K49" s="21" t="s">
        <v>26</v>
      </c>
      <c r="L49" s="21" t="s">
        <v>123</v>
      </c>
      <c r="M49" s="20">
        <v>2063632</v>
      </c>
      <c r="N49" s="20">
        <v>2300000</v>
      </c>
      <c r="O49" s="20">
        <v>2136540</v>
      </c>
      <c r="P49" s="20">
        <f>T49-20432</f>
        <v>2075244</v>
      </c>
      <c r="Q49" s="20" t="s">
        <v>196</v>
      </c>
      <c r="R49" s="34"/>
      <c r="S49" s="28" t="s">
        <v>218</v>
      </c>
      <c r="T49" s="20">
        <f>U49-20432</f>
        <v>2095676</v>
      </c>
      <c r="U49" s="20">
        <f>O49-20432</f>
        <v>2116108</v>
      </c>
      <c r="V49" s="20">
        <f>O49</f>
        <v>2136540</v>
      </c>
      <c r="W49" s="21" t="s">
        <v>117</v>
      </c>
      <c r="X49" s="8"/>
      <c r="Y49" s="74"/>
      <c r="Z49" s="8"/>
      <c r="AA49" s="8"/>
      <c r="AB49" s="8"/>
      <c r="AC49" s="8"/>
    </row>
    <row r="50" spans="1:29" s="3" customFormat="1" ht="186" customHeight="1" x14ac:dyDescent="0.25">
      <c r="A50" s="29" t="s">
        <v>22</v>
      </c>
      <c r="B50" s="82" t="s">
        <v>23</v>
      </c>
      <c r="C50" s="82" t="s">
        <v>119</v>
      </c>
      <c r="D50" s="82" t="s">
        <v>118</v>
      </c>
      <c r="E50" s="29" t="s">
        <v>111</v>
      </c>
      <c r="F50" s="21" t="s">
        <v>288</v>
      </c>
      <c r="G50" s="30" t="s">
        <v>289</v>
      </c>
      <c r="H50" s="29" t="s">
        <v>124</v>
      </c>
      <c r="I50" s="21" t="s">
        <v>17</v>
      </c>
      <c r="J50" s="21" t="s">
        <v>237</v>
      </c>
      <c r="K50" s="21" t="s">
        <v>221</v>
      </c>
      <c r="L50" s="30" t="s">
        <v>125</v>
      </c>
      <c r="M50" s="20">
        <v>2141427</v>
      </c>
      <c r="N50" s="20">
        <f>2215000+26427</f>
        <v>2241427</v>
      </c>
      <c r="O50" s="20">
        <v>2191427</v>
      </c>
      <c r="P50" s="20">
        <f>M50+12500</f>
        <v>2153927</v>
      </c>
      <c r="Q50" s="20">
        <v>2153108</v>
      </c>
      <c r="R50" s="34">
        <f>+Q50/P50</f>
        <v>0.99961976427241961</v>
      </c>
      <c r="S50" s="28" t="s">
        <v>214</v>
      </c>
      <c r="T50" s="20">
        <v>2166427</v>
      </c>
      <c r="U50" s="20">
        <v>2178927</v>
      </c>
      <c r="V50" s="20">
        <v>2191427</v>
      </c>
      <c r="W50" s="21" t="s">
        <v>117</v>
      </c>
      <c r="X50" s="8"/>
      <c r="Y50" s="73"/>
      <c r="Z50" s="8"/>
      <c r="AA50" s="8"/>
      <c r="AB50" s="8"/>
      <c r="AC50" s="8"/>
    </row>
    <row r="51" spans="1:29" s="3" customFormat="1" ht="135" customHeight="1" x14ac:dyDescent="0.25">
      <c r="A51" s="29" t="s">
        <v>22</v>
      </c>
      <c r="B51" s="82" t="s">
        <v>23</v>
      </c>
      <c r="C51" s="82" t="s">
        <v>119</v>
      </c>
      <c r="D51" s="82" t="s">
        <v>118</v>
      </c>
      <c r="E51" s="29" t="s">
        <v>111</v>
      </c>
      <c r="F51" s="21" t="s">
        <v>288</v>
      </c>
      <c r="G51" s="21" t="s">
        <v>290</v>
      </c>
      <c r="H51" s="21" t="s">
        <v>126</v>
      </c>
      <c r="I51" s="21" t="s">
        <v>17</v>
      </c>
      <c r="J51" s="21" t="s">
        <v>237</v>
      </c>
      <c r="K51" s="21" t="s">
        <v>26</v>
      </c>
      <c r="L51" s="21" t="s">
        <v>127</v>
      </c>
      <c r="M51" s="31">
        <v>62.54</v>
      </c>
      <c r="N51" s="31">
        <v>65.540000000000006</v>
      </c>
      <c r="O51" s="48">
        <v>60.5</v>
      </c>
      <c r="P51" s="48">
        <f>62.54+0.75</f>
        <v>63.29</v>
      </c>
      <c r="Q51" s="48" t="s">
        <v>196</v>
      </c>
      <c r="R51" s="34"/>
      <c r="S51" s="28" t="s">
        <v>215</v>
      </c>
      <c r="T51" s="48">
        <v>64.040000000000006</v>
      </c>
      <c r="U51" s="48">
        <f>T51+0.75</f>
        <v>64.790000000000006</v>
      </c>
      <c r="V51" s="48">
        <f>U51+0.75</f>
        <v>65.540000000000006</v>
      </c>
      <c r="W51" s="21" t="s">
        <v>117</v>
      </c>
      <c r="X51" s="8"/>
      <c r="Y51" s="74"/>
      <c r="Z51" s="8"/>
      <c r="AA51" s="8"/>
      <c r="AB51" s="8"/>
      <c r="AC51" s="8"/>
    </row>
    <row r="52" spans="1:29" s="3" customFormat="1" ht="75" customHeight="1" x14ac:dyDescent="0.25">
      <c r="A52" s="29"/>
      <c r="B52" s="82" t="s">
        <v>132</v>
      </c>
      <c r="C52" s="82" t="s">
        <v>133</v>
      </c>
      <c r="D52" s="21"/>
      <c r="E52" s="29" t="s">
        <v>128</v>
      </c>
      <c r="F52" s="29" t="s">
        <v>291</v>
      </c>
      <c r="G52" s="21" t="s">
        <v>292</v>
      </c>
      <c r="H52" s="21" t="s">
        <v>129</v>
      </c>
      <c r="I52" s="21" t="s">
        <v>2</v>
      </c>
      <c r="J52" s="21"/>
      <c r="K52" s="21" t="s">
        <v>26</v>
      </c>
      <c r="L52" s="21" t="s">
        <v>130</v>
      </c>
      <c r="M52" s="43">
        <v>1554081</v>
      </c>
      <c r="N52" s="43">
        <f>1450000+204081</f>
        <v>1654081</v>
      </c>
      <c r="O52" s="43">
        <v>1450000</v>
      </c>
      <c r="P52" s="43">
        <v>343000</v>
      </c>
      <c r="Q52" s="43">
        <v>344000</v>
      </c>
      <c r="R52" s="49">
        <f>+Q52/P52</f>
        <v>1.0029154518950438</v>
      </c>
      <c r="S52" s="66" t="s">
        <v>310</v>
      </c>
      <c r="T52" s="43">
        <f>P52+12500</f>
        <v>355500</v>
      </c>
      <c r="U52" s="43">
        <f>T52+12500</f>
        <v>368000</v>
      </c>
      <c r="V52" s="43">
        <f>U52+12500</f>
        <v>380500</v>
      </c>
      <c r="W52" s="21" t="s">
        <v>131</v>
      </c>
      <c r="X52" s="75"/>
      <c r="Y52" s="8"/>
      <c r="Z52" s="8"/>
      <c r="AA52" s="8"/>
      <c r="AB52" s="8"/>
      <c r="AC52" s="8"/>
    </row>
    <row r="53" spans="1:29" s="3" customFormat="1" ht="75" customHeight="1" x14ac:dyDescent="0.25">
      <c r="A53" s="29"/>
      <c r="B53" s="82" t="s">
        <v>132</v>
      </c>
      <c r="C53" s="82" t="s">
        <v>133</v>
      </c>
      <c r="D53" s="82"/>
      <c r="E53" s="29" t="s">
        <v>128</v>
      </c>
      <c r="F53" s="29" t="s">
        <v>291</v>
      </c>
      <c r="G53" s="21" t="s">
        <v>293</v>
      </c>
      <c r="H53" s="21" t="s">
        <v>180</v>
      </c>
      <c r="I53" s="21" t="s">
        <v>2</v>
      </c>
      <c r="J53" s="21"/>
      <c r="K53" s="21" t="s">
        <v>26</v>
      </c>
      <c r="L53" s="50" t="s">
        <v>134</v>
      </c>
      <c r="M53" s="21">
        <v>43</v>
      </c>
      <c r="N53" s="21">
        <v>103</v>
      </c>
      <c r="O53" s="21">
        <v>20</v>
      </c>
      <c r="P53" s="21">
        <v>1</v>
      </c>
      <c r="Q53" s="21">
        <v>1</v>
      </c>
      <c r="R53" s="34">
        <f>+Q53/P53</f>
        <v>1</v>
      </c>
      <c r="S53" s="28"/>
      <c r="T53" s="21">
        <v>7</v>
      </c>
      <c r="U53" s="21">
        <v>8</v>
      </c>
      <c r="V53" s="21">
        <v>4</v>
      </c>
      <c r="W53" s="21" t="s">
        <v>135</v>
      </c>
      <c r="X53" s="8"/>
      <c r="Y53" s="8"/>
      <c r="Z53" s="8"/>
      <c r="AA53" s="8"/>
      <c r="AB53" s="8"/>
      <c r="AC53" s="8"/>
    </row>
    <row r="54" spans="1:29" s="3" customFormat="1" ht="75" customHeight="1" x14ac:dyDescent="0.25">
      <c r="A54" s="29"/>
      <c r="B54" s="82" t="s">
        <v>132</v>
      </c>
      <c r="C54" s="82" t="s">
        <v>133</v>
      </c>
      <c r="D54" s="21"/>
      <c r="E54" s="29" t="s">
        <v>128</v>
      </c>
      <c r="F54" s="29" t="s">
        <v>294</v>
      </c>
      <c r="G54" s="21" t="s">
        <v>295</v>
      </c>
      <c r="H54" s="20" t="s">
        <v>136</v>
      </c>
      <c r="I54" s="21" t="s">
        <v>40</v>
      </c>
      <c r="J54" s="21"/>
      <c r="K54" s="21" t="s">
        <v>26</v>
      </c>
      <c r="L54" s="21" t="s">
        <v>137</v>
      </c>
      <c r="M54" s="21">
        <v>770</v>
      </c>
      <c r="N54" s="21">
        <v>750</v>
      </c>
      <c r="O54" s="21">
        <v>750</v>
      </c>
      <c r="P54" s="51">
        <v>0</v>
      </c>
      <c r="Q54" s="51" t="s">
        <v>196</v>
      </c>
      <c r="R54" s="34"/>
      <c r="S54" s="51" t="s">
        <v>232</v>
      </c>
      <c r="T54" s="51">
        <v>150</v>
      </c>
      <c r="U54" s="51">
        <v>430</v>
      </c>
      <c r="V54" s="51">
        <v>170</v>
      </c>
      <c r="W54" s="21" t="s">
        <v>138</v>
      </c>
      <c r="X54" s="8"/>
      <c r="Y54" s="8"/>
      <c r="Z54" s="8"/>
      <c r="AA54" s="8"/>
      <c r="AB54" s="8"/>
      <c r="AC54" s="8"/>
    </row>
    <row r="55" spans="1:29" s="3" customFormat="1" ht="75" customHeight="1" x14ac:dyDescent="0.25">
      <c r="A55" s="29"/>
      <c r="B55" s="82" t="s">
        <v>132</v>
      </c>
      <c r="C55" s="82" t="s">
        <v>133</v>
      </c>
      <c r="D55" s="21"/>
      <c r="E55" s="29" t="s">
        <v>128</v>
      </c>
      <c r="F55" s="29" t="s">
        <v>294</v>
      </c>
      <c r="G55" s="21" t="s">
        <v>295</v>
      </c>
      <c r="H55" s="20" t="s">
        <v>139</v>
      </c>
      <c r="I55" s="21" t="s">
        <v>40</v>
      </c>
      <c r="J55" s="21"/>
      <c r="K55" s="21" t="s">
        <v>26</v>
      </c>
      <c r="L55" s="21" t="s">
        <v>140</v>
      </c>
      <c r="M55" s="21">
        <v>7</v>
      </c>
      <c r="N55" s="21">
        <v>31</v>
      </c>
      <c r="O55" s="21">
        <v>8</v>
      </c>
      <c r="P55" s="51">
        <v>0</v>
      </c>
      <c r="Q55" s="51" t="s">
        <v>196</v>
      </c>
      <c r="R55" s="34"/>
      <c r="S55" s="51" t="s">
        <v>233</v>
      </c>
      <c r="T55" s="51">
        <v>1</v>
      </c>
      <c r="U55" s="51">
        <v>4</v>
      </c>
      <c r="V55" s="51">
        <v>3</v>
      </c>
      <c r="W55" s="21" t="s">
        <v>138</v>
      </c>
      <c r="X55" s="8"/>
      <c r="Y55" s="8"/>
      <c r="Z55" s="8"/>
      <c r="AA55" s="8"/>
      <c r="AB55" s="8"/>
      <c r="AC55" s="8"/>
    </row>
    <row r="56" spans="1:29" s="3" customFormat="1" ht="409.5" x14ac:dyDescent="0.25">
      <c r="A56" s="29"/>
      <c r="B56" s="82" t="s">
        <v>132</v>
      </c>
      <c r="C56" s="82" t="s">
        <v>133</v>
      </c>
      <c r="D56" s="21"/>
      <c r="E56" s="29" t="s">
        <v>128</v>
      </c>
      <c r="F56" s="29" t="s">
        <v>294</v>
      </c>
      <c r="G56" s="21" t="s">
        <v>296</v>
      </c>
      <c r="H56" s="20" t="s">
        <v>141</v>
      </c>
      <c r="I56" s="21" t="s">
        <v>2</v>
      </c>
      <c r="J56" s="21"/>
      <c r="K56" s="21" t="s">
        <v>26</v>
      </c>
      <c r="L56" s="21" t="s">
        <v>142</v>
      </c>
      <c r="M56" s="21">
        <v>6</v>
      </c>
      <c r="N56" s="21">
        <v>26</v>
      </c>
      <c r="O56" s="21">
        <v>6</v>
      </c>
      <c r="P56" s="21">
        <v>1</v>
      </c>
      <c r="Q56" s="21">
        <v>1</v>
      </c>
      <c r="R56" s="34">
        <f>+Q56/P56</f>
        <v>1</v>
      </c>
      <c r="S56" s="28" t="s">
        <v>195</v>
      </c>
      <c r="T56" s="57">
        <v>2</v>
      </c>
      <c r="U56" s="21">
        <v>2</v>
      </c>
      <c r="V56" s="51">
        <v>1</v>
      </c>
      <c r="W56" s="21" t="s">
        <v>143</v>
      </c>
      <c r="X56" s="8"/>
      <c r="Y56" s="8"/>
      <c r="Z56" s="8"/>
      <c r="AA56" s="8"/>
      <c r="AB56" s="8"/>
      <c r="AC56" s="8"/>
    </row>
    <row r="57" spans="1:29" s="4" customFormat="1" ht="75" x14ac:dyDescent="0.25">
      <c r="A57" s="29"/>
      <c r="B57" s="82" t="s">
        <v>132</v>
      </c>
      <c r="C57" s="21" t="s">
        <v>147</v>
      </c>
      <c r="D57" s="21"/>
      <c r="E57" s="29" t="s">
        <v>128</v>
      </c>
      <c r="F57" s="29" t="s">
        <v>294</v>
      </c>
      <c r="G57" s="21" t="s">
        <v>297</v>
      </c>
      <c r="H57" s="20" t="s">
        <v>144</v>
      </c>
      <c r="I57" s="21" t="s">
        <v>2</v>
      </c>
      <c r="J57" s="21"/>
      <c r="K57" s="21" t="s">
        <v>26</v>
      </c>
      <c r="L57" s="21" t="s">
        <v>145</v>
      </c>
      <c r="M57" s="33">
        <v>0.68989999999999996</v>
      </c>
      <c r="N57" s="35">
        <v>1</v>
      </c>
      <c r="O57" s="21">
        <v>77.5</v>
      </c>
      <c r="P57" s="21">
        <v>0</v>
      </c>
      <c r="Q57" s="21" t="s">
        <v>196</v>
      </c>
      <c r="R57" s="21"/>
      <c r="S57" s="28" t="s">
        <v>189</v>
      </c>
      <c r="T57" s="58">
        <v>0</v>
      </c>
      <c r="U57" s="33">
        <v>0.3</v>
      </c>
      <c r="V57" s="21">
        <v>47.5</v>
      </c>
      <c r="W57" s="21" t="s">
        <v>146</v>
      </c>
      <c r="X57" s="8"/>
      <c r="Y57" s="8"/>
      <c r="Z57" s="8"/>
      <c r="AA57" s="8"/>
      <c r="AB57" s="8"/>
      <c r="AC57" s="8"/>
    </row>
    <row r="58" spans="1:29" s="3" customFormat="1" ht="75" x14ac:dyDescent="0.25">
      <c r="A58" s="29"/>
      <c r="B58" s="82" t="s">
        <v>132</v>
      </c>
      <c r="C58" s="21" t="s">
        <v>147</v>
      </c>
      <c r="D58" s="21"/>
      <c r="E58" s="29" t="s">
        <v>128</v>
      </c>
      <c r="F58" s="29" t="s">
        <v>294</v>
      </c>
      <c r="G58" s="21" t="s">
        <v>298</v>
      </c>
      <c r="H58" s="21" t="s">
        <v>148</v>
      </c>
      <c r="I58" s="21" t="s">
        <v>40</v>
      </c>
      <c r="J58" s="21"/>
      <c r="K58" s="21" t="s">
        <v>26</v>
      </c>
      <c r="L58" s="21" t="s">
        <v>149</v>
      </c>
      <c r="M58" s="21">
        <v>4</v>
      </c>
      <c r="N58" s="21">
        <v>14</v>
      </c>
      <c r="O58" s="21">
        <v>4</v>
      </c>
      <c r="P58" s="21">
        <v>0</v>
      </c>
      <c r="Q58" s="21">
        <v>0.4</v>
      </c>
      <c r="R58" s="34" t="s">
        <v>171</v>
      </c>
      <c r="S58" s="28" t="s">
        <v>190</v>
      </c>
      <c r="T58" s="58">
        <v>0</v>
      </c>
      <c r="U58" s="21">
        <v>2</v>
      </c>
      <c r="V58" s="59">
        <v>2</v>
      </c>
      <c r="W58" s="21" t="s">
        <v>146</v>
      </c>
      <c r="X58" s="8"/>
      <c r="Y58" s="8"/>
      <c r="Z58" s="8"/>
      <c r="AA58" s="8"/>
      <c r="AB58" s="8"/>
      <c r="AC58" s="8"/>
    </row>
    <row r="59" spans="1:29" s="3" customFormat="1" ht="75" x14ac:dyDescent="0.25">
      <c r="A59" s="29"/>
      <c r="B59" s="82" t="s">
        <v>132</v>
      </c>
      <c r="C59" s="82" t="s">
        <v>151</v>
      </c>
      <c r="D59" s="21"/>
      <c r="E59" s="29" t="s">
        <v>128</v>
      </c>
      <c r="F59" s="29" t="s">
        <v>294</v>
      </c>
      <c r="G59" s="21" t="s">
        <v>299</v>
      </c>
      <c r="H59" s="21" t="s">
        <v>150</v>
      </c>
      <c r="I59" s="21" t="s">
        <v>2</v>
      </c>
      <c r="J59" s="21"/>
      <c r="K59" s="21" t="s">
        <v>26</v>
      </c>
      <c r="L59" s="20" t="s">
        <v>27</v>
      </c>
      <c r="M59" s="40"/>
      <c r="N59" s="52">
        <v>1</v>
      </c>
      <c r="O59" s="52">
        <v>1</v>
      </c>
      <c r="P59" s="52">
        <v>0</v>
      </c>
      <c r="Q59" s="52" t="s">
        <v>196</v>
      </c>
      <c r="R59" s="52"/>
      <c r="S59" s="67" t="s">
        <v>196</v>
      </c>
      <c r="T59" s="40">
        <v>1</v>
      </c>
      <c r="U59" s="22"/>
      <c r="V59" s="22"/>
      <c r="W59" s="21" t="s">
        <v>135</v>
      </c>
      <c r="X59" s="8"/>
      <c r="Y59" s="8"/>
      <c r="Z59" s="8"/>
      <c r="AA59" s="8"/>
      <c r="AB59" s="8"/>
      <c r="AC59" s="8"/>
    </row>
    <row r="60" spans="1:29" s="3" customFormat="1" ht="75" x14ac:dyDescent="0.25">
      <c r="A60" s="29"/>
      <c r="B60" s="82" t="s">
        <v>132</v>
      </c>
      <c r="C60" s="82" t="s">
        <v>151</v>
      </c>
      <c r="D60" s="21"/>
      <c r="E60" s="29" t="s">
        <v>128</v>
      </c>
      <c r="F60" s="29" t="s">
        <v>294</v>
      </c>
      <c r="G60" s="21" t="s">
        <v>299</v>
      </c>
      <c r="H60" s="21" t="s">
        <v>152</v>
      </c>
      <c r="I60" s="21" t="s">
        <v>2</v>
      </c>
      <c r="J60" s="21"/>
      <c r="K60" s="21" t="s">
        <v>153</v>
      </c>
      <c r="L60" s="20" t="s">
        <v>27</v>
      </c>
      <c r="M60" s="22">
        <v>0.94</v>
      </c>
      <c r="N60" s="52">
        <v>1</v>
      </c>
      <c r="O60" s="52">
        <v>1</v>
      </c>
      <c r="P60" s="52">
        <v>0</v>
      </c>
      <c r="Q60" s="52" t="s">
        <v>196</v>
      </c>
      <c r="R60" s="52"/>
      <c r="S60" s="67" t="s">
        <v>196</v>
      </c>
      <c r="T60" s="40">
        <v>0.5</v>
      </c>
      <c r="U60" s="40">
        <v>0.5</v>
      </c>
      <c r="V60" s="40"/>
      <c r="W60" s="21" t="s">
        <v>135</v>
      </c>
      <c r="X60" s="8"/>
      <c r="Y60" s="8"/>
      <c r="Z60" s="8"/>
      <c r="AA60" s="8"/>
      <c r="AB60" s="8"/>
      <c r="AC60" s="8"/>
    </row>
    <row r="61" spans="1:29" s="3" customFormat="1" ht="75" x14ac:dyDescent="0.25">
      <c r="A61" s="29"/>
      <c r="B61" s="82" t="s">
        <v>132</v>
      </c>
      <c r="C61" s="82" t="s">
        <v>133</v>
      </c>
      <c r="D61" s="21"/>
      <c r="E61" s="29" t="s">
        <v>128</v>
      </c>
      <c r="F61" s="29" t="s">
        <v>294</v>
      </c>
      <c r="G61" s="21" t="s">
        <v>300</v>
      </c>
      <c r="H61" s="21" t="s">
        <v>154</v>
      </c>
      <c r="I61" s="21" t="s">
        <v>2</v>
      </c>
      <c r="J61" s="21"/>
      <c r="K61" s="21" t="s">
        <v>26</v>
      </c>
      <c r="L61" s="21" t="s">
        <v>155</v>
      </c>
      <c r="M61" s="22">
        <v>0.99</v>
      </c>
      <c r="N61" s="40">
        <v>1</v>
      </c>
      <c r="O61" s="40">
        <v>1</v>
      </c>
      <c r="P61" s="22">
        <v>0.25</v>
      </c>
      <c r="Q61" s="22"/>
      <c r="R61" s="22">
        <v>0.85</v>
      </c>
      <c r="S61" s="68"/>
      <c r="T61" s="22">
        <v>0.5</v>
      </c>
      <c r="U61" s="22">
        <v>0.75</v>
      </c>
      <c r="V61" s="22">
        <v>1</v>
      </c>
      <c r="W61" s="21" t="s">
        <v>156</v>
      </c>
      <c r="X61" s="8"/>
      <c r="Y61" s="8"/>
      <c r="Z61" s="8"/>
      <c r="AA61" s="8"/>
      <c r="AB61" s="8"/>
      <c r="AC61" s="8"/>
    </row>
    <row r="62" spans="1:29" s="3" customFormat="1" ht="75" x14ac:dyDescent="0.25">
      <c r="A62" s="29"/>
      <c r="B62" s="82" t="s">
        <v>132</v>
      </c>
      <c r="C62" s="82" t="s">
        <v>133</v>
      </c>
      <c r="D62" s="21"/>
      <c r="E62" s="29" t="s">
        <v>128</v>
      </c>
      <c r="F62" s="29" t="s">
        <v>294</v>
      </c>
      <c r="G62" s="21" t="s">
        <v>300</v>
      </c>
      <c r="H62" s="21" t="s">
        <v>157</v>
      </c>
      <c r="I62" s="21" t="s">
        <v>2</v>
      </c>
      <c r="J62" s="21"/>
      <c r="K62" s="21" t="s">
        <v>26</v>
      </c>
      <c r="L62" s="21" t="s">
        <v>158</v>
      </c>
      <c r="M62" s="22">
        <v>0.93799999999999994</v>
      </c>
      <c r="N62" s="40">
        <v>1</v>
      </c>
      <c r="O62" s="40">
        <v>1</v>
      </c>
      <c r="P62" s="22">
        <v>0.25</v>
      </c>
      <c r="Q62" s="22" t="s">
        <v>196</v>
      </c>
      <c r="R62" s="22"/>
      <c r="S62" s="68"/>
      <c r="T62" s="22">
        <v>0.5</v>
      </c>
      <c r="U62" s="22">
        <v>0.75</v>
      </c>
      <c r="V62" s="22">
        <v>1</v>
      </c>
      <c r="W62" s="21" t="s">
        <v>156</v>
      </c>
      <c r="X62" s="8"/>
      <c r="Y62" s="8"/>
      <c r="Z62" s="8"/>
      <c r="AA62" s="8"/>
      <c r="AB62" s="8"/>
      <c r="AC62" s="8"/>
    </row>
    <row r="63" spans="1:29" s="4" customFormat="1" ht="75" x14ac:dyDescent="0.25">
      <c r="A63" s="29"/>
      <c r="B63" s="82" t="s">
        <v>132</v>
      </c>
      <c r="C63" s="82" t="s">
        <v>133</v>
      </c>
      <c r="D63" s="82"/>
      <c r="E63" s="29" t="s">
        <v>128</v>
      </c>
      <c r="F63" s="29" t="s">
        <v>294</v>
      </c>
      <c r="G63" s="21" t="s">
        <v>301</v>
      </c>
      <c r="H63" s="20" t="s">
        <v>159</v>
      </c>
      <c r="I63" s="21" t="s">
        <v>2</v>
      </c>
      <c r="J63" s="21"/>
      <c r="K63" s="21" t="s">
        <v>26</v>
      </c>
      <c r="L63" s="50" t="s">
        <v>160</v>
      </c>
      <c r="M63" s="22">
        <v>0.91679999999999995</v>
      </c>
      <c r="N63" s="40">
        <v>1</v>
      </c>
      <c r="O63" s="40">
        <v>1</v>
      </c>
      <c r="P63" s="40">
        <v>0.25</v>
      </c>
      <c r="Q63" s="40">
        <v>0.25</v>
      </c>
      <c r="R63" s="40">
        <f>+Q63/P63</f>
        <v>1</v>
      </c>
      <c r="S63" s="63"/>
      <c r="T63" s="40">
        <v>0.5</v>
      </c>
      <c r="U63" s="40">
        <v>0.75</v>
      </c>
      <c r="V63" s="40">
        <v>1</v>
      </c>
      <c r="W63" s="21" t="s">
        <v>161</v>
      </c>
      <c r="X63" s="8"/>
      <c r="Y63" s="8"/>
      <c r="Z63" s="8"/>
      <c r="AA63" s="8"/>
      <c r="AB63" s="8"/>
      <c r="AC63" s="8"/>
    </row>
    <row r="64" spans="1:29" s="4" customFormat="1" ht="75" x14ac:dyDescent="0.25">
      <c r="A64" s="29"/>
      <c r="B64" s="82" t="s">
        <v>132</v>
      </c>
      <c r="C64" s="82" t="s">
        <v>133</v>
      </c>
      <c r="D64" s="82"/>
      <c r="E64" s="29" t="s">
        <v>128</v>
      </c>
      <c r="F64" s="29" t="s">
        <v>294</v>
      </c>
      <c r="G64" s="21" t="s">
        <v>301</v>
      </c>
      <c r="H64" s="20" t="s">
        <v>162</v>
      </c>
      <c r="I64" s="21" t="s">
        <v>2</v>
      </c>
      <c r="J64" s="21"/>
      <c r="K64" s="21" t="s">
        <v>26</v>
      </c>
      <c r="L64" s="50" t="s">
        <v>163</v>
      </c>
      <c r="M64" s="22">
        <v>0.92800000000000005</v>
      </c>
      <c r="N64" s="40">
        <v>1</v>
      </c>
      <c r="O64" s="40">
        <v>1</v>
      </c>
      <c r="P64" s="40">
        <v>0.25</v>
      </c>
      <c r="Q64" s="40">
        <v>0.95</v>
      </c>
      <c r="R64" s="40">
        <v>0.95</v>
      </c>
      <c r="S64" s="63"/>
      <c r="T64" s="40">
        <v>0.5</v>
      </c>
      <c r="U64" s="40">
        <v>0.75</v>
      </c>
      <c r="V64" s="40">
        <v>1</v>
      </c>
      <c r="W64" s="21" t="s">
        <v>161</v>
      </c>
      <c r="X64" s="8"/>
      <c r="Y64" s="8"/>
      <c r="Z64" s="8"/>
      <c r="AA64" s="8"/>
      <c r="AB64" s="8"/>
      <c r="AC64" s="8"/>
    </row>
    <row r="65" spans="1:29" s="3" customFormat="1" ht="75" x14ac:dyDescent="0.25">
      <c r="A65" s="29"/>
      <c r="B65" s="82" t="s">
        <v>132</v>
      </c>
      <c r="C65" s="21" t="s">
        <v>147</v>
      </c>
      <c r="D65" s="82"/>
      <c r="E65" s="29" t="s">
        <v>128</v>
      </c>
      <c r="F65" s="29" t="s">
        <v>294</v>
      </c>
      <c r="G65" s="21" t="s">
        <v>302</v>
      </c>
      <c r="H65" s="21" t="s">
        <v>164</v>
      </c>
      <c r="I65" s="21" t="s">
        <v>40</v>
      </c>
      <c r="J65" s="21"/>
      <c r="K65" s="21" t="s">
        <v>26</v>
      </c>
      <c r="L65" s="21" t="s">
        <v>165</v>
      </c>
      <c r="M65" s="40">
        <v>0.1</v>
      </c>
      <c r="N65" s="35">
        <v>1</v>
      </c>
      <c r="O65" s="35">
        <v>0.35</v>
      </c>
      <c r="P65" s="35">
        <v>0.15</v>
      </c>
      <c r="Q65" s="35">
        <v>0.15</v>
      </c>
      <c r="R65" s="35">
        <f>+Q65/P65</f>
        <v>1</v>
      </c>
      <c r="S65" s="61" t="s">
        <v>194</v>
      </c>
      <c r="T65" s="35">
        <v>0.2</v>
      </c>
      <c r="U65" s="35">
        <v>0.3</v>
      </c>
      <c r="V65" s="35">
        <v>0.35</v>
      </c>
      <c r="W65" s="21" t="s">
        <v>166</v>
      </c>
      <c r="X65" s="8"/>
      <c r="Y65" s="8"/>
      <c r="Z65" s="8"/>
      <c r="AA65" s="8"/>
      <c r="AB65" s="8"/>
      <c r="AC65" s="8"/>
    </row>
    <row r="66" spans="1:29" s="3" customFormat="1" ht="90" x14ac:dyDescent="0.25">
      <c r="A66" s="29"/>
      <c r="B66" s="82" t="s">
        <v>132</v>
      </c>
      <c r="C66" s="82" t="s">
        <v>133</v>
      </c>
      <c r="D66" s="82"/>
      <c r="E66" s="29" t="s">
        <v>128</v>
      </c>
      <c r="F66" s="29" t="s">
        <v>294</v>
      </c>
      <c r="G66" s="21" t="s">
        <v>303</v>
      </c>
      <c r="H66" s="20" t="s">
        <v>167</v>
      </c>
      <c r="I66" s="21" t="s">
        <v>2</v>
      </c>
      <c r="J66" s="21"/>
      <c r="K66" s="21" t="s">
        <v>26</v>
      </c>
      <c r="L66" s="21" t="s">
        <v>168</v>
      </c>
      <c r="M66" s="20">
        <v>16374</v>
      </c>
      <c r="N66" s="20">
        <v>46374</v>
      </c>
      <c r="O66" s="20">
        <v>10000</v>
      </c>
      <c r="P66" s="20">
        <v>2500</v>
      </c>
      <c r="Q66" s="20">
        <v>2821</v>
      </c>
      <c r="R66" s="35">
        <f>+Q66/P66</f>
        <v>1.1284000000000001</v>
      </c>
      <c r="S66" s="62" t="s">
        <v>191</v>
      </c>
      <c r="T66" s="20">
        <v>5000</v>
      </c>
      <c r="U66" s="20">
        <v>7500</v>
      </c>
      <c r="V66" s="20">
        <v>10000</v>
      </c>
      <c r="W66" s="21" t="s">
        <v>169</v>
      </c>
      <c r="X66" s="8"/>
      <c r="Y66" s="8"/>
      <c r="Z66" s="8"/>
      <c r="AA66" s="8"/>
      <c r="AB66" s="8"/>
      <c r="AC66" s="8"/>
    </row>
    <row r="67" spans="1:29" s="3" customFormat="1" ht="75.75" thickBot="1" x14ac:dyDescent="0.3">
      <c r="A67" s="29"/>
      <c r="B67" s="82" t="s">
        <v>132</v>
      </c>
      <c r="C67" s="82" t="s">
        <v>151</v>
      </c>
      <c r="D67" s="21"/>
      <c r="E67" s="29" t="s">
        <v>128</v>
      </c>
      <c r="F67" s="29" t="s">
        <v>304</v>
      </c>
      <c r="G67" s="21" t="s">
        <v>305</v>
      </c>
      <c r="H67" s="21" t="s">
        <v>170</v>
      </c>
      <c r="I67" s="21" t="s">
        <v>2</v>
      </c>
      <c r="J67" s="21"/>
      <c r="K67" s="21" t="s">
        <v>26</v>
      </c>
      <c r="L67" s="20" t="s">
        <v>27</v>
      </c>
      <c r="M67" s="52">
        <v>1</v>
      </c>
      <c r="N67" s="52">
        <v>1</v>
      </c>
      <c r="O67" s="52">
        <v>1</v>
      </c>
      <c r="P67" s="40">
        <v>0.25</v>
      </c>
      <c r="Q67" s="40" t="s">
        <v>196</v>
      </c>
      <c r="R67" s="53"/>
      <c r="S67" s="63"/>
      <c r="T67" s="40">
        <v>0.5</v>
      </c>
      <c r="U67" s="40">
        <v>0.75</v>
      </c>
      <c r="V67" s="40">
        <v>1</v>
      </c>
      <c r="W67" s="21" t="s">
        <v>156</v>
      </c>
      <c r="X67" s="8"/>
      <c r="Y67" s="8"/>
      <c r="Z67" s="8"/>
      <c r="AA67" s="8"/>
      <c r="AB67" s="8"/>
      <c r="AC67" s="8"/>
    </row>
    <row r="68" spans="1:29" s="3" customFormat="1" ht="15.75" thickBot="1" x14ac:dyDescent="0.3">
      <c r="A68" s="21"/>
      <c r="B68" s="21"/>
      <c r="C68" s="21"/>
      <c r="D68" s="21"/>
      <c r="E68" s="21"/>
      <c r="F68" s="21"/>
      <c r="G68" s="21"/>
      <c r="H68" s="21"/>
      <c r="I68" s="21"/>
      <c r="J68" s="21"/>
      <c r="K68" s="21"/>
      <c r="L68" s="21"/>
      <c r="M68" s="21"/>
      <c r="N68" s="21"/>
      <c r="O68" s="21"/>
      <c r="P68" s="21"/>
      <c r="Q68" s="69"/>
      <c r="R68" s="23">
        <f>AVERAGE(R6:R67)</f>
        <v>0.95055557508700617</v>
      </c>
      <c r="S68" s="85"/>
      <c r="T68" s="21"/>
      <c r="U68" s="21"/>
      <c r="V68" s="21"/>
      <c r="W68" s="21"/>
      <c r="X68" s="8"/>
      <c r="Y68" s="8"/>
      <c r="Z68" s="8"/>
      <c r="AA68" s="8"/>
      <c r="AB68" s="8"/>
      <c r="AC68" s="8"/>
    </row>
    <row r="69" spans="1:29" s="3" customFormat="1" x14ac:dyDescent="0.25">
      <c r="A69" s="8"/>
      <c r="B69" s="8"/>
      <c r="C69" s="8"/>
      <c r="D69" s="8"/>
      <c r="E69" s="6"/>
      <c r="I69" s="5"/>
      <c r="J69" s="5"/>
      <c r="K69" s="5"/>
      <c r="S69" s="16"/>
      <c r="T69" s="16"/>
      <c r="U69" s="7"/>
      <c r="V69" s="7"/>
      <c r="W69" s="8"/>
      <c r="X69" s="75"/>
      <c r="Y69" s="8"/>
      <c r="Z69" s="8"/>
      <c r="AA69" s="8"/>
      <c r="AB69" s="8"/>
      <c r="AC69" s="8"/>
    </row>
    <row r="70" spans="1:29" x14ac:dyDescent="0.25">
      <c r="A70" s="8"/>
      <c r="B70" s="8"/>
      <c r="C70" s="8"/>
      <c r="D70" s="8"/>
      <c r="O70" s="9"/>
      <c r="P70" s="9"/>
      <c r="Q70" s="9"/>
      <c r="R70" s="9"/>
      <c r="S70" s="9"/>
      <c r="T70" s="9"/>
      <c r="W70" s="8"/>
      <c r="X70" s="8"/>
      <c r="Y70" s="8"/>
      <c r="Z70" s="8"/>
      <c r="AA70" s="8"/>
      <c r="AB70" s="8"/>
      <c r="AC70" s="8"/>
    </row>
    <row r="71" spans="1:29" x14ac:dyDescent="0.25">
      <c r="A71" s="8"/>
      <c r="B71" s="8"/>
      <c r="C71" s="8"/>
      <c r="D71" s="8"/>
      <c r="O71" s="9"/>
      <c r="P71" s="9"/>
      <c r="Q71" s="9"/>
      <c r="R71" s="9"/>
      <c r="S71" s="9"/>
      <c r="T71" s="9"/>
      <c r="W71" s="8"/>
      <c r="X71" s="8"/>
      <c r="Y71" s="8"/>
      <c r="Z71" s="8"/>
      <c r="AA71" s="8"/>
      <c r="AB71" s="8"/>
      <c r="AC71" s="8"/>
    </row>
    <row r="72" spans="1:29" x14ac:dyDescent="0.25">
      <c r="A72" s="8"/>
      <c r="B72" s="8"/>
      <c r="C72" s="8"/>
      <c r="D72" s="8"/>
      <c r="O72" s="12" t="s">
        <v>171</v>
      </c>
      <c r="V72" s="17" t="s">
        <v>171</v>
      </c>
      <c r="W72" s="8"/>
      <c r="X72" s="8"/>
      <c r="Y72" s="8"/>
      <c r="Z72" s="8"/>
      <c r="AA72" s="8"/>
      <c r="AB72" s="8"/>
      <c r="AC72" s="8"/>
    </row>
    <row r="73" spans="1:29" x14ac:dyDescent="0.25">
      <c r="X73" s="8"/>
      <c r="Y73" s="8"/>
      <c r="Z73" s="8"/>
      <c r="AA73" s="8"/>
      <c r="AB73" s="8"/>
      <c r="AC73" s="8"/>
    </row>
    <row r="74" spans="1:29" x14ac:dyDescent="0.25">
      <c r="X74" s="8"/>
      <c r="Y74" s="8"/>
      <c r="Z74" s="8"/>
      <c r="AA74" s="8"/>
      <c r="AB74" s="8"/>
      <c r="AC74" s="8"/>
    </row>
    <row r="75" spans="1:29" x14ac:dyDescent="0.25">
      <c r="X75" s="8"/>
      <c r="Y75" s="8"/>
      <c r="Z75" s="8"/>
      <c r="AA75" s="8"/>
      <c r="AB75" s="8"/>
      <c r="AC75" s="8"/>
    </row>
    <row r="76" spans="1:29" x14ac:dyDescent="0.25">
      <c r="X76" s="8"/>
      <c r="Y76" s="8"/>
      <c r="Z76" s="8"/>
      <c r="AA76" s="8"/>
      <c r="AB76" s="8"/>
      <c r="AC76" s="8"/>
    </row>
    <row r="77" spans="1:29" x14ac:dyDescent="0.25">
      <c r="X77" s="8"/>
      <c r="Y77" s="8"/>
      <c r="Z77" s="8"/>
      <c r="AA77" s="8"/>
      <c r="AB77" s="8"/>
      <c r="AC77" s="8"/>
    </row>
    <row r="78" spans="1:29" x14ac:dyDescent="0.25">
      <c r="X78" s="8"/>
      <c r="Y78" s="8"/>
      <c r="Z78" s="8"/>
      <c r="AA78" s="8"/>
      <c r="AB78" s="8"/>
      <c r="AC78" s="8"/>
    </row>
    <row r="79" spans="1:29" x14ac:dyDescent="0.25">
      <c r="V79" s="14"/>
      <c r="X79" s="8"/>
      <c r="Y79" s="8"/>
      <c r="Z79" s="8"/>
      <c r="AA79" s="8"/>
      <c r="AB79" s="8"/>
      <c r="AC79" s="8"/>
    </row>
    <row r="80" spans="1:29" x14ac:dyDescent="0.25">
      <c r="R80" s="13" t="s">
        <v>171</v>
      </c>
      <c r="V80" s="14"/>
      <c r="X80" s="8"/>
      <c r="Y80" s="8"/>
      <c r="Z80" s="8"/>
      <c r="AA80" s="8"/>
      <c r="AB80" s="8"/>
      <c r="AC80" s="8"/>
    </row>
    <row r="81" spans="22:29" x14ac:dyDescent="0.25">
      <c r="V81" s="14"/>
      <c r="X81" s="8"/>
      <c r="Y81" s="8"/>
      <c r="Z81" s="8"/>
      <c r="AA81" s="8"/>
      <c r="AB81" s="8"/>
      <c r="AC81" s="8"/>
    </row>
    <row r="82" spans="22:29" x14ac:dyDescent="0.25">
      <c r="V82" s="14"/>
      <c r="X82" s="8"/>
      <c r="Y82" s="8"/>
      <c r="Z82" s="8"/>
      <c r="AA82" s="8"/>
      <c r="AB82" s="8"/>
      <c r="AC82" s="8"/>
    </row>
    <row r="83" spans="22:29" x14ac:dyDescent="0.25">
      <c r="X83" s="8"/>
      <c r="Y83" s="8"/>
      <c r="Z83" s="8"/>
      <c r="AA83" s="8"/>
      <c r="AB83" s="8"/>
      <c r="AC83" s="8"/>
    </row>
    <row r="84" spans="22:29" x14ac:dyDescent="0.25">
      <c r="X84" s="8"/>
      <c r="Y84" s="8"/>
      <c r="Z84" s="8"/>
      <c r="AA84" s="8"/>
      <c r="AB84" s="8"/>
      <c r="AC84" s="8"/>
    </row>
    <row r="85" spans="22:29" x14ac:dyDescent="0.25">
      <c r="X85" s="8"/>
      <c r="Y85" s="8"/>
      <c r="Z85" s="8"/>
      <c r="AA85" s="8"/>
      <c r="AB85" s="8"/>
      <c r="AC85" s="8"/>
    </row>
  </sheetData>
  <autoFilter ref="A5:XCU69"/>
  <mergeCells count="2">
    <mergeCell ref="E1:W3"/>
    <mergeCell ref="P4:V4"/>
  </mergeCells>
  <printOptions horizontalCentered="1"/>
  <pageMargins left="0" right="0" top="0.35433070866141736" bottom="0.35433070866141736" header="0.31496062992125984" footer="0.31496062992125984"/>
  <pageSetup paperSize="14" scale="60" fitToHeight="7"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4" workbookViewId="0">
      <selection activeCell="G27" sqref="G27"/>
    </sheetView>
  </sheetViews>
  <sheetFormatPr baseColWidth="10" defaultRowHeight="15" x14ac:dyDescent="0.25"/>
  <sheetData>
    <row r="1" spans="1:1" x14ac:dyDescent="0.25">
      <c r="A1">
        <v>1</v>
      </c>
    </row>
    <row r="2" spans="1:1" x14ac:dyDescent="0.25">
      <c r="A2">
        <v>1</v>
      </c>
    </row>
    <row r="3" spans="1:1" x14ac:dyDescent="0.25">
      <c r="A3">
        <v>0.2</v>
      </c>
    </row>
    <row r="4" spans="1:1" x14ac:dyDescent="0.25">
      <c r="A4">
        <v>1</v>
      </c>
    </row>
    <row r="5" spans="1:1" x14ac:dyDescent="0.25">
      <c r="A5">
        <v>0</v>
      </c>
    </row>
    <row r="6" spans="1:1" x14ac:dyDescent="0.25">
      <c r="A6">
        <v>1</v>
      </c>
    </row>
    <row r="7" spans="1:1" x14ac:dyDescent="0.25">
      <c r="A7">
        <v>1</v>
      </c>
    </row>
    <row r="8" spans="1:1" x14ac:dyDescent="0.25">
      <c r="A8">
        <v>1</v>
      </c>
    </row>
    <row r="9" spans="1:1" x14ac:dyDescent="0.25">
      <c r="A9">
        <v>0</v>
      </c>
    </row>
    <row r="10" spans="1:1" x14ac:dyDescent="0.25">
      <c r="A10">
        <v>1</v>
      </c>
    </row>
    <row r="11" spans="1:1" x14ac:dyDescent="0.25">
      <c r="A11">
        <v>0.6</v>
      </c>
    </row>
    <row r="12" spans="1:1" x14ac:dyDescent="0.25">
      <c r="A12">
        <v>1</v>
      </c>
    </row>
    <row r="13" spans="1:1" x14ac:dyDescent="0.25">
      <c r="A13">
        <v>0.94444444444444442</v>
      </c>
    </row>
    <row r="14" spans="1:1" x14ac:dyDescent="0.25">
      <c r="A14">
        <v>1</v>
      </c>
    </row>
    <row r="15" spans="1:1" x14ac:dyDescent="0.25">
      <c r="A15">
        <v>1.0079175361208697</v>
      </c>
    </row>
    <row r="16" spans="1:1" x14ac:dyDescent="0.25">
      <c r="A16">
        <v>1</v>
      </c>
    </row>
    <row r="17" spans="1:2" x14ac:dyDescent="0.25">
      <c r="A17">
        <v>1</v>
      </c>
    </row>
    <row r="18" spans="1:2" x14ac:dyDescent="0.25">
      <c r="A18">
        <v>0.31447225244831339</v>
      </c>
    </row>
    <row r="19" spans="1:2" x14ac:dyDescent="0.25">
      <c r="A19">
        <v>1.0311477555293809</v>
      </c>
    </row>
    <row r="20" spans="1:2" x14ac:dyDescent="0.25">
      <c r="A20">
        <v>0.99961976427241961</v>
      </c>
    </row>
    <row r="21" spans="1:2" x14ac:dyDescent="0.25">
      <c r="A21">
        <v>0.21958647526045574</v>
      </c>
    </row>
    <row r="22" spans="1:2" x14ac:dyDescent="0.25">
      <c r="A22">
        <v>1</v>
      </c>
    </row>
    <row r="23" spans="1:2" x14ac:dyDescent="0.25">
      <c r="A23">
        <v>1</v>
      </c>
    </row>
    <row r="24" spans="1:2" x14ac:dyDescent="0.25">
      <c r="A24">
        <v>0.4</v>
      </c>
    </row>
    <row r="25" spans="1:2" x14ac:dyDescent="0.25">
      <c r="A25">
        <v>0.25</v>
      </c>
    </row>
    <row r="26" spans="1:2" x14ac:dyDescent="0.25">
      <c r="A26">
        <v>0.95</v>
      </c>
    </row>
    <row r="27" spans="1:2" x14ac:dyDescent="0.25">
      <c r="A27">
        <v>1</v>
      </c>
    </row>
    <row r="28" spans="1:2" x14ac:dyDescent="0.25">
      <c r="A28">
        <v>1.1284000000000001</v>
      </c>
      <c r="B28">
        <v>61</v>
      </c>
    </row>
    <row r="29" spans="1:2" x14ac:dyDescent="0.25">
      <c r="A29">
        <v>0.78734243671699577</v>
      </c>
      <c r="B29">
        <v>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Plan Institucional 2015-2018</vt:lpstr>
      <vt:lpstr>Hoja2</vt:lpstr>
      <vt:lpstr>'Plan Institucional 2015-2018'!Área_de_impresión</vt:lpstr>
      <vt:lpstr>TIPO_INDICADOR</vt:lpstr>
      <vt:lpstr>'Plan Institucional 2015-2018'!Títulos_a_imprimir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Mauricio Gómez Mantilla</dc:creator>
  <cp:lastModifiedBy>Elizabeth Millan de Bermudez</cp:lastModifiedBy>
  <cp:lastPrinted>2016-04-14T22:35:13Z</cp:lastPrinted>
  <dcterms:created xsi:type="dcterms:W3CDTF">2016-01-27T20:30:19Z</dcterms:created>
  <dcterms:modified xsi:type="dcterms:W3CDTF">2016-04-20T12:30:41Z</dcterms:modified>
</cp:coreProperties>
</file>